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PRPO\Conseils et commissions\1 - CFVU\4- CFVU 2020-2021\10bis-CFVU except 19 05 21\Dossier de travail\3-Formation\8- Ajust ou reconduc MMCC pour 21-22\Maquettes modifiées\LAM\"/>
    </mc:Choice>
  </mc:AlternateContent>
  <bookViews>
    <workbookView xWindow="0" yWindow="0" windowWidth="13005" windowHeight="9120" tabRatio="743" firstSheet="1" activeTab="9"/>
  </bookViews>
  <sheets>
    <sheet name="Dispositions particulières" sheetId="17" r:id="rId1"/>
    <sheet name="Mesures transitoires" sheetId="7" r:id="rId2"/>
    <sheet name="L1 - S1" sheetId="6" r:id="rId3"/>
    <sheet name="L1 - S2" sheetId="9" r:id="rId4"/>
    <sheet name="L2 - S3" sheetId="10" r:id="rId5"/>
    <sheet name="L2 - S4" sheetId="11" r:id="rId6"/>
    <sheet name="L3 - S5 parcours théâtre" sheetId="12" r:id="rId7"/>
    <sheet name="L3 - S6 parcours théâtre" sheetId="13" r:id="rId8"/>
    <sheet name="L3 - S5 parcours administration" sheetId="14" r:id="rId9"/>
    <sheet name="L3 - S6 parcours administration" sheetId="15" r:id="rId10"/>
  </sheets>
  <definedNames>
    <definedName name="_xlnm.Print_Titles" localSheetId="0">'Dispositions particulières'!$1:$8</definedName>
    <definedName name="_xlnm.Print_Titles" localSheetId="2">'L1 - S1'!$1:$13</definedName>
    <definedName name="_xlnm.Print_Titles" localSheetId="3">'L1 - S2'!$1:$13</definedName>
    <definedName name="_xlnm.Print_Titles" localSheetId="4">'L2 - S3'!$1:$13</definedName>
    <definedName name="_xlnm.Print_Titles" localSheetId="5">'L2 - S4'!$1:$13</definedName>
    <definedName name="_xlnm.Print_Titles" localSheetId="8">'L3 - S5 parcours administration'!$1:$13</definedName>
    <definedName name="_xlnm.Print_Titles" localSheetId="6">'L3 - S5 parcours théâtre'!$1:$13</definedName>
    <definedName name="_xlnm.Print_Titles" localSheetId="9">'L3 - S6 parcours administration'!$1:$13</definedName>
    <definedName name="_xlnm.Print_Titles" localSheetId="7">'L3 - S6 parcours théâtre'!$1:$13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0" i="12" l="1"/>
  <c r="F43" i="13"/>
  <c r="F41" i="14"/>
  <c r="F44" i="15"/>
  <c r="L27" i="12" l="1"/>
  <c r="L23" i="12"/>
  <c r="L19" i="12"/>
  <c r="L14" i="12"/>
  <c r="L28" i="10"/>
  <c r="L25" i="10"/>
  <c r="L21" i="10"/>
  <c r="L14" i="10"/>
  <c r="F29" i="14"/>
  <c r="F23" i="14"/>
  <c r="F19" i="14"/>
  <c r="F14" i="14"/>
  <c r="D29" i="14"/>
  <c r="D27" i="14"/>
  <c r="D23" i="14"/>
  <c r="D19" i="14"/>
  <c r="D14" i="14"/>
  <c r="F41" i="15"/>
  <c r="F28" i="15"/>
  <c r="F24" i="15"/>
  <c r="F20" i="15"/>
  <c r="F14" i="15"/>
  <c r="D41" i="15"/>
  <c r="D30" i="15"/>
  <c r="D28" i="15"/>
  <c r="D24" i="15"/>
  <c r="D20" i="15"/>
  <c r="D14" i="15"/>
  <c r="H31" i="15"/>
  <c r="H32" i="15"/>
  <c r="J32" i="15" s="1"/>
  <c r="H33" i="15"/>
  <c r="H34" i="15"/>
  <c r="J34" i="15" s="1"/>
  <c r="H35" i="15"/>
  <c r="H36" i="15"/>
  <c r="H37" i="15"/>
  <c r="H38" i="15"/>
  <c r="J38" i="15" s="1"/>
  <c r="H39" i="15"/>
  <c r="H40" i="15"/>
  <c r="J40" i="15" s="1"/>
  <c r="E30" i="15"/>
  <c r="F30" i="15"/>
  <c r="G30" i="15"/>
  <c r="F40" i="13"/>
  <c r="F28" i="13"/>
  <c r="F24" i="13"/>
  <c r="F20" i="13"/>
  <c r="F14" i="13"/>
  <c r="D30" i="13"/>
  <c r="D28" i="13"/>
  <c r="D24" i="13"/>
  <c r="D20" i="13"/>
  <c r="D14" i="13"/>
  <c r="H31" i="13"/>
  <c r="J31" i="13" s="1"/>
  <c r="H32" i="13"/>
  <c r="H33" i="13"/>
  <c r="H34" i="13"/>
  <c r="J34" i="13" s="1"/>
  <c r="H35" i="13"/>
  <c r="J35" i="13" s="1"/>
  <c r="H36" i="13"/>
  <c r="H37" i="13"/>
  <c r="J37" i="13" s="1"/>
  <c r="H39" i="13"/>
  <c r="G30" i="13"/>
  <c r="F30" i="13"/>
  <c r="F27" i="12"/>
  <c r="F23" i="12"/>
  <c r="F19" i="12"/>
  <c r="F14" i="12"/>
  <c r="D14" i="12"/>
  <c r="D40" i="12" s="1"/>
  <c r="H30" i="12"/>
  <c r="J30" i="12" s="1"/>
  <c r="H31" i="12"/>
  <c r="H32" i="12"/>
  <c r="J32" i="12" s="1"/>
  <c r="H33" i="12"/>
  <c r="H34" i="12"/>
  <c r="J34" i="12" s="1"/>
  <c r="H35" i="12"/>
  <c r="H36" i="12"/>
  <c r="F29" i="12"/>
  <c r="F39" i="11"/>
  <c r="F25" i="11"/>
  <c r="F21" i="11"/>
  <c r="F14" i="11"/>
  <c r="D28" i="11"/>
  <c r="D25" i="11"/>
  <c r="D21" i="11"/>
  <c r="D14" i="11"/>
  <c r="D42" i="11"/>
  <c r="D39" i="11"/>
  <c r="E39" i="11"/>
  <c r="E28" i="11"/>
  <c r="E25" i="11"/>
  <c r="E21" i="11"/>
  <c r="E14" i="11"/>
  <c r="F28" i="11"/>
  <c r="G39" i="11"/>
  <c r="G41" i="11" s="1"/>
  <c r="G28" i="11"/>
  <c r="G25" i="11"/>
  <c r="G21" i="11"/>
  <c r="G14" i="11"/>
  <c r="F25" i="10"/>
  <c r="F21" i="10"/>
  <c r="D41" i="10"/>
  <c r="H29" i="10"/>
  <c r="J29" i="10" s="1"/>
  <c r="H30" i="10"/>
  <c r="H31" i="10"/>
  <c r="J31" i="10" s="1"/>
  <c r="H32" i="10"/>
  <c r="H33" i="10"/>
  <c r="J33" i="10" s="1"/>
  <c r="H34" i="10"/>
  <c r="J34" i="10" s="1"/>
  <c r="H35" i="10"/>
  <c r="H36" i="10"/>
  <c r="H37" i="10"/>
  <c r="H38" i="10"/>
  <c r="J38" i="10" s="1"/>
  <c r="H39" i="10"/>
  <c r="J39" i="10" s="1"/>
  <c r="F28" i="10"/>
  <c r="L14" i="9"/>
  <c r="L19" i="9"/>
  <c r="L23" i="9"/>
  <c r="L30" i="9"/>
  <c r="I14" i="9"/>
  <c r="D14" i="9"/>
  <c r="E14" i="9"/>
  <c r="F14" i="9"/>
  <c r="G14" i="9"/>
  <c r="I19" i="9"/>
  <c r="D19" i="9"/>
  <c r="E19" i="9"/>
  <c r="F19" i="9"/>
  <c r="G19" i="9"/>
  <c r="I23" i="9"/>
  <c r="D23" i="9"/>
  <c r="E23" i="9"/>
  <c r="F23" i="9"/>
  <c r="G23" i="9"/>
  <c r="I28" i="9"/>
  <c r="D28" i="9"/>
  <c r="E28" i="9"/>
  <c r="F28" i="9"/>
  <c r="G28" i="9"/>
  <c r="I30" i="9"/>
  <c r="D30" i="9"/>
  <c r="E30" i="9"/>
  <c r="F30" i="9"/>
  <c r="G30" i="9"/>
  <c r="D26" i="6"/>
  <c r="D23" i="6"/>
  <c r="D19" i="6"/>
  <c r="D14" i="6"/>
  <c r="F14" i="6"/>
  <c r="F19" i="6"/>
  <c r="F23" i="6"/>
  <c r="F26" i="6"/>
  <c r="L14" i="6"/>
  <c r="L19" i="6"/>
  <c r="L23" i="6"/>
  <c r="L29" i="6" s="1"/>
  <c r="L30" i="6" s="1"/>
  <c r="L26" i="6"/>
  <c r="I26" i="6"/>
  <c r="H27" i="6"/>
  <c r="H26" i="6" s="1"/>
  <c r="I23" i="6"/>
  <c r="E23" i="6"/>
  <c r="G23" i="6"/>
  <c r="I19" i="6"/>
  <c r="E19" i="6"/>
  <c r="G19" i="6"/>
  <c r="I14" i="6"/>
  <c r="E14" i="6"/>
  <c r="G14" i="6"/>
  <c r="L27" i="14"/>
  <c r="L23" i="14"/>
  <c r="L19" i="14"/>
  <c r="L14" i="14"/>
  <c r="I29" i="14"/>
  <c r="E29" i="14"/>
  <c r="G29" i="14"/>
  <c r="I27" i="14"/>
  <c r="H28" i="14"/>
  <c r="H27" i="14" s="1"/>
  <c r="I23" i="14"/>
  <c r="H24" i="14"/>
  <c r="H25" i="14"/>
  <c r="H26" i="14"/>
  <c r="I19" i="14"/>
  <c r="H20" i="14"/>
  <c r="H21" i="14"/>
  <c r="H22" i="14"/>
  <c r="I14" i="14"/>
  <c r="H15" i="14"/>
  <c r="J15" i="14" s="1"/>
  <c r="H16" i="14"/>
  <c r="H17" i="14"/>
  <c r="J17" i="14" s="1"/>
  <c r="H18" i="14"/>
  <c r="J18" i="14" s="1"/>
  <c r="G27" i="14"/>
  <c r="G23" i="14"/>
  <c r="G19" i="14"/>
  <c r="G14" i="14"/>
  <c r="F27" i="14"/>
  <c r="E27" i="14"/>
  <c r="E23" i="14"/>
  <c r="E40" i="14" s="1"/>
  <c r="E19" i="14"/>
  <c r="E14" i="14"/>
  <c r="I29" i="12"/>
  <c r="I27" i="12"/>
  <c r="H28" i="12"/>
  <c r="H27" i="12" s="1"/>
  <c r="I23" i="12"/>
  <c r="H24" i="12"/>
  <c r="H25" i="12"/>
  <c r="J25" i="12" s="1"/>
  <c r="H26" i="12"/>
  <c r="I19" i="12"/>
  <c r="H20" i="12"/>
  <c r="H21" i="12"/>
  <c r="J21" i="12" s="1"/>
  <c r="H22" i="12"/>
  <c r="J22" i="12" s="1"/>
  <c r="I14" i="12"/>
  <c r="H15" i="12"/>
  <c r="J15" i="12" s="1"/>
  <c r="H16" i="12"/>
  <c r="H17" i="12"/>
  <c r="H18" i="12"/>
  <c r="G29" i="12"/>
  <c r="G27" i="12"/>
  <c r="G23" i="12"/>
  <c r="G19" i="12"/>
  <c r="G14" i="12"/>
  <c r="E29" i="12"/>
  <c r="E27" i="12"/>
  <c r="E23" i="12"/>
  <c r="E19" i="12"/>
  <c r="E14" i="12"/>
  <c r="D29" i="12"/>
  <c r="D27" i="12"/>
  <c r="D23" i="12"/>
  <c r="D19" i="12"/>
  <c r="E26" i="6"/>
  <c r="G26" i="6"/>
  <c r="H24" i="6"/>
  <c r="H25" i="6"/>
  <c r="J25" i="6" s="1"/>
  <c r="H20" i="6"/>
  <c r="H21" i="6"/>
  <c r="J21" i="6" s="1"/>
  <c r="H22" i="6"/>
  <c r="J22" i="6" s="1"/>
  <c r="H15" i="6"/>
  <c r="J15" i="6" s="1"/>
  <c r="H16" i="6"/>
  <c r="J16" i="6" s="1"/>
  <c r="H17" i="6"/>
  <c r="H18" i="6"/>
  <c r="E32" i="9"/>
  <c r="H31" i="9"/>
  <c r="J31" i="9" s="1"/>
  <c r="H29" i="9"/>
  <c r="J29" i="9" s="1"/>
  <c r="H24" i="9"/>
  <c r="H25" i="9"/>
  <c r="J25" i="9" s="1"/>
  <c r="H26" i="9"/>
  <c r="H27" i="9"/>
  <c r="J27" i="9" s="1"/>
  <c r="H20" i="9"/>
  <c r="H21" i="9"/>
  <c r="H22" i="9"/>
  <c r="J22" i="9" s="1"/>
  <c r="H15" i="9"/>
  <c r="H16" i="9"/>
  <c r="H17" i="9"/>
  <c r="H18" i="9"/>
  <c r="L28" i="9"/>
  <c r="D28" i="10"/>
  <c r="D25" i="10"/>
  <c r="D21" i="10"/>
  <c r="D14" i="10"/>
  <c r="E28" i="10"/>
  <c r="E25" i="10"/>
  <c r="E21" i="10"/>
  <c r="E14" i="10"/>
  <c r="F14" i="10"/>
  <c r="G28" i="10"/>
  <c r="G25" i="10"/>
  <c r="G21" i="10"/>
  <c r="G14" i="10"/>
  <c r="H26" i="10"/>
  <c r="J26" i="10" s="1"/>
  <c r="H27" i="10"/>
  <c r="H22" i="10"/>
  <c r="H23" i="10"/>
  <c r="H24" i="10"/>
  <c r="H15" i="10"/>
  <c r="J15" i="10" s="1"/>
  <c r="H16" i="10"/>
  <c r="H17" i="10"/>
  <c r="J17" i="10" s="1"/>
  <c r="H18" i="10"/>
  <c r="H19" i="10"/>
  <c r="H20" i="10"/>
  <c r="J20" i="10" s="1"/>
  <c r="I28" i="10"/>
  <c r="I25" i="10"/>
  <c r="I21" i="10"/>
  <c r="I14" i="10"/>
  <c r="H40" i="11"/>
  <c r="H39" i="11" s="1"/>
  <c r="H26" i="11"/>
  <c r="H27" i="11"/>
  <c r="H22" i="11"/>
  <c r="H23" i="11"/>
  <c r="J23" i="11" s="1"/>
  <c r="H24" i="11"/>
  <c r="H15" i="11"/>
  <c r="H16" i="11"/>
  <c r="H17" i="11"/>
  <c r="J17" i="11" s="1"/>
  <c r="H18" i="11"/>
  <c r="H19" i="11"/>
  <c r="J19" i="11" s="1"/>
  <c r="H20" i="11"/>
  <c r="I39" i="11"/>
  <c r="I28" i="11"/>
  <c r="I25" i="11"/>
  <c r="I21" i="11"/>
  <c r="I14" i="11"/>
  <c r="L39" i="11"/>
  <c r="L28" i="11"/>
  <c r="L25" i="11"/>
  <c r="L21" i="11"/>
  <c r="L14" i="11"/>
  <c r="J37" i="10"/>
  <c r="J36" i="10"/>
  <c r="J35" i="10"/>
  <c r="J32" i="10"/>
  <c r="J26" i="9"/>
  <c r="J39" i="15"/>
  <c r="J38" i="13"/>
  <c r="J38" i="14"/>
  <c r="J38" i="12"/>
  <c r="H37" i="11"/>
  <c r="J37" i="11" s="1"/>
  <c r="J24" i="9"/>
  <c r="H30" i="14"/>
  <c r="J30" i="14" s="1"/>
  <c r="H31" i="14"/>
  <c r="J39" i="14"/>
  <c r="L42" i="13"/>
  <c r="K42" i="13" s="1"/>
  <c r="J39" i="13"/>
  <c r="H29" i="13"/>
  <c r="J29" i="13"/>
  <c r="L28" i="13"/>
  <c r="I28" i="13"/>
  <c r="J28" i="13" s="1"/>
  <c r="H28" i="13"/>
  <c r="G28" i="13"/>
  <c r="E28" i="13"/>
  <c r="J28" i="12"/>
  <c r="J37" i="12"/>
  <c r="J27" i="11"/>
  <c r="H38" i="11"/>
  <c r="J38" i="11" s="1"/>
  <c r="J27" i="10"/>
  <c r="L24" i="15"/>
  <c r="J37" i="15"/>
  <c r="J36" i="15"/>
  <c r="J35" i="15"/>
  <c r="J33" i="15"/>
  <c r="J31" i="15"/>
  <c r="I30" i="15"/>
  <c r="H29" i="15"/>
  <c r="J29" i="15" s="1"/>
  <c r="L28" i="15"/>
  <c r="I28" i="15"/>
  <c r="H28" i="15"/>
  <c r="G28" i="15"/>
  <c r="E28" i="15"/>
  <c r="H23" i="15"/>
  <c r="J23" i="15" s="1"/>
  <c r="H22" i="15"/>
  <c r="J22" i="15" s="1"/>
  <c r="H21" i="15"/>
  <c r="J21" i="15" s="1"/>
  <c r="L20" i="15"/>
  <c r="I20" i="15"/>
  <c r="G20" i="15"/>
  <c r="E20" i="15"/>
  <c r="H19" i="15"/>
  <c r="J19" i="15" s="1"/>
  <c r="H18" i="15"/>
  <c r="J18" i="15" s="1"/>
  <c r="H17" i="15"/>
  <c r="J17" i="15" s="1"/>
  <c r="H16" i="15"/>
  <c r="J16" i="15" s="1"/>
  <c r="H15" i="15"/>
  <c r="J15" i="15" s="1"/>
  <c r="L14" i="15"/>
  <c r="I14" i="15"/>
  <c r="G14" i="15"/>
  <c r="E14" i="15"/>
  <c r="H36" i="14"/>
  <c r="J36" i="14"/>
  <c r="H35" i="14"/>
  <c r="J35" i="14" s="1"/>
  <c r="H34" i="14"/>
  <c r="J34" i="14"/>
  <c r="H33" i="14"/>
  <c r="J33" i="14" s="1"/>
  <c r="H32" i="14"/>
  <c r="J32" i="14"/>
  <c r="J31" i="14"/>
  <c r="J22" i="14"/>
  <c r="J21" i="14"/>
  <c r="J20" i="14"/>
  <c r="J16" i="14"/>
  <c r="J36" i="12"/>
  <c r="J36" i="13"/>
  <c r="J33" i="13"/>
  <c r="J32" i="13"/>
  <c r="L24" i="13"/>
  <c r="H23" i="13"/>
  <c r="J23" i="13" s="1"/>
  <c r="H22" i="13"/>
  <c r="J22" i="13" s="1"/>
  <c r="H21" i="13"/>
  <c r="J21" i="13" s="1"/>
  <c r="L20" i="13"/>
  <c r="I20" i="13"/>
  <c r="H20" i="13"/>
  <c r="J20" i="13" s="1"/>
  <c r="G20" i="13"/>
  <c r="E20" i="13"/>
  <c r="H27" i="13"/>
  <c r="J27" i="13" s="1"/>
  <c r="H26" i="13"/>
  <c r="J26" i="13" s="1"/>
  <c r="H25" i="13"/>
  <c r="J25" i="13" s="1"/>
  <c r="L14" i="13"/>
  <c r="H18" i="13"/>
  <c r="J18" i="13" s="1"/>
  <c r="H17" i="13"/>
  <c r="J17" i="13" s="1"/>
  <c r="H16" i="13"/>
  <c r="J16" i="13" s="1"/>
  <c r="H15" i="13"/>
  <c r="J15" i="13" s="1"/>
  <c r="I14" i="13"/>
  <c r="H19" i="13"/>
  <c r="J19" i="13" s="1"/>
  <c r="G14" i="13"/>
  <c r="E14" i="13"/>
  <c r="J35" i="12"/>
  <c r="J33" i="12"/>
  <c r="J31" i="12"/>
  <c r="J20" i="12"/>
  <c r="H29" i="11"/>
  <c r="J29" i="11" s="1"/>
  <c r="H36" i="11"/>
  <c r="J36" i="11" s="1"/>
  <c r="H35" i="11"/>
  <c r="J35" i="11" s="1"/>
  <c r="H34" i="11"/>
  <c r="J34" i="11" s="1"/>
  <c r="H33" i="11"/>
  <c r="J33" i="11" s="1"/>
  <c r="H32" i="11"/>
  <c r="J32" i="11"/>
  <c r="H31" i="11"/>
  <c r="J31" i="11" s="1"/>
  <c r="H30" i="11"/>
  <c r="J30" i="11" s="1"/>
  <c r="J24" i="11"/>
  <c r="J22" i="11"/>
  <c r="J20" i="11"/>
  <c r="J18" i="11"/>
  <c r="J16" i="11"/>
  <c r="J24" i="10"/>
  <c r="J23" i="10"/>
  <c r="J22" i="10"/>
  <c r="J18" i="10"/>
  <c r="J16" i="10"/>
  <c r="J21" i="9"/>
  <c r="J20" i="9"/>
  <c r="J15" i="9"/>
  <c r="J16" i="9"/>
  <c r="J17" i="9"/>
  <c r="J18" i="9"/>
  <c r="J18" i="6"/>
  <c r="H27" i="15"/>
  <c r="J27" i="15" s="1"/>
  <c r="H26" i="15"/>
  <c r="H25" i="15"/>
  <c r="J25" i="15" s="1"/>
  <c r="I24" i="15"/>
  <c r="G24" i="15"/>
  <c r="E24" i="15"/>
  <c r="H42" i="15"/>
  <c r="J42" i="15" s="1"/>
  <c r="L41" i="15"/>
  <c r="I41" i="15"/>
  <c r="G41" i="15"/>
  <c r="E41" i="15"/>
  <c r="H37" i="14"/>
  <c r="J37" i="14" s="1"/>
  <c r="J26" i="14"/>
  <c r="J25" i="14"/>
  <c r="J24" i="14"/>
  <c r="I30" i="13"/>
  <c r="E30" i="13"/>
  <c r="I24" i="13"/>
  <c r="G24" i="13"/>
  <c r="E24" i="13"/>
  <c r="J26" i="12"/>
  <c r="J24" i="12"/>
  <c r="J18" i="12"/>
  <c r="J17" i="12"/>
  <c r="J16" i="12"/>
  <c r="L40" i="13"/>
  <c r="H41" i="13"/>
  <c r="H40" i="13" s="1"/>
  <c r="I40" i="13"/>
  <c r="G40" i="13"/>
  <c r="E40" i="13"/>
  <c r="E42" i="13" s="1"/>
  <c r="D40" i="13"/>
  <c r="D42" i="13" s="1"/>
  <c r="J40" i="11"/>
  <c r="J19" i="10"/>
  <c r="J24" i="6"/>
  <c r="J20" i="6"/>
  <c r="J17" i="6"/>
  <c r="E28" i="6"/>
  <c r="H41" i="15"/>
  <c r="L43" i="15" l="1"/>
  <c r="K43" i="15" s="1"/>
  <c r="H30" i="13"/>
  <c r="I42" i="13"/>
  <c r="I40" i="14"/>
  <c r="F29" i="6"/>
  <c r="F30" i="6" s="1"/>
  <c r="H20" i="15"/>
  <c r="J20" i="15" s="1"/>
  <c r="J28" i="15"/>
  <c r="L41" i="11"/>
  <c r="K41" i="11" s="1"/>
  <c r="H23" i="12"/>
  <c r="I39" i="12"/>
  <c r="E41" i="11"/>
  <c r="L40" i="10"/>
  <c r="K40" i="10" s="1"/>
  <c r="J39" i="11"/>
  <c r="E40" i="10"/>
  <c r="H14" i="14"/>
  <c r="H23" i="9"/>
  <c r="H19" i="9"/>
  <c r="D41" i="14"/>
  <c r="G42" i="13"/>
  <c r="D39" i="12"/>
  <c r="E39" i="12"/>
  <c r="G39" i="12"/>
  <c r="H19" i="14"/>
  <c r="J19" i="14" s="1"/>
  <c r="H23" i="14"/>
  <c r="J23" i="14" s="1"/>
  <c r="G40" i="14"/>
  <c r="G28" i="6"/>
  <c r="H30" i="9"/>
  <c r="J30" i="9" s="1"/>
  <c r="H28" i="9"/>
  <c r="J28" i="9" s="1"/>
  <c r="H40" i="12"/>
  <c r="J40" i="12" s="1"/>
  <c r="D43" i="15"/>
  <c r="F40" i="14"/>
  <c r="J27" i="6"/>
  <c r="J30" i="13"/>
  <c r="G43" i="15"/>
  <c r="H25" i="11"/>
  <c r="H21" i="10"/>
  <c r="J21" i="10" s="1"/>
  <c r="H25" i="10"/>
  <c r="D40" i="10"/>
  <c r="F39" i="12"/>
  <c r="H14" i="12"/>
  <c r="J27" i="12"/>
  <c r="J27" i="14"/>
  <c r="H14" i="6"/>
  <c r="J14" i="6" s="1"/>
  <c r="F32" i="9"/>
  <c r="F33" i="9" s="1"/>
  <c r="L33" i="9"/>
  <c r="L34" i="9" s="1"/>
  <c r="H28" i="10"/>
  <c r="J28" i="10" s="1"/>
  <c r="H41" i="14"/>
  <c r="J41" i="14" s="1"/>
  <c r="I43" i="15"/>
  <c r="J41" i="15"/>
  <c r="L40" i="14"/>
  <c r="K40" i="14" s="1"/>
  <c r="H30" i="15"/>
  <c r="H24" i="13"/>
  <c r="J24" i="13" s="1"/>
  <c r="H14" i="15"/>
  <c r="J14" i="15" s="1"/>
  <c r="H21" i="11"/>
  <c r="J21" i="11" s="1"/>
  <c r="H14" i="10"/>
  <c r="J14" i="10" s="1"/>
  <c r="H19" i="12"/>
  <c r="J19" i="12" s="1"/>
  <c r="J14" i="14"/>
  <c r="F28" i="6"/>
  <c r="D33" i="9"/>
  <c r="D34" i="9"/>
  <c r="D32" i="9"/>
  <c r="F34" i="9"/>
  <c r="F41" i="10"/>
  <c r="H41" i="10" s="1"/>
  <c r="J41" i="10" s="1"/>
  <c r="F40" i="10"/>
  <c r="D41" i="11"/>
  <c r="H28" i="11"/>
  <c r="F42" i="11"/>
  <c r="H42" i="11" s="1"/>
  <c r="J42" i="11" s="1"/>
  <c r="H29" i="12"/>
  <c r="F43" i="15"/>
  <c r="H29" i="14"/>
  <c r="L39" i="12"/>
  <c r="K39" i="12" s="1"/>
  <c r="H14" i="13"/>
  <c r="J14" i="13" s="1"/>
  <c r="J26" i="11"/>
  <c r="J28" i="14"/>
  <c r="J25" i="11"/>
  <c r="H14" i="11"/>
  <c r="J14" i="11" s="1"/>
  <c r="J25" i="10"/>
  <c r="J40" i="10" s="1"/>
  <c r="I40" i="10"/>
  <c r="G40" i="10"/>
  <c r="J14" i="12"/>
  <c r="H19" i="6"/>
  <c r="J19" i="6" s="1"/>
  <c r="G32" i="9"/>
  <c r="J23" i="9"/>
  <c r="H14" i="9"/>
  <c r="J14" i="9" s="1"/>
  <c r="D43" i="13"/>
  <c r="H43" i="13" s="1"/>
  <c r="J43" i="13" s="1"/>
  <c r="F42" i="13"/>
  <c r="E43" i="15"/>
  <c r="D44" i="15"/>
  <c r="J26" i="15"/>
  <c r="H24" i="15"/>
  <c r="J24" i="15" s="1"/>
  <c r="J40" i="13"/>
  <c r="J28" i="11"/>
  <c r="J41" i="11" s="1"/>
  <c r="J23" i="12"/>
  <c r="I28" i="6"/>
  <c r="J26" i="6"/>
  <c r="H23" i="6"/>
  <c r="J23" i="6" s="1"/>
  <c r="J19" i="9"/>
  <c r="J41" i="13"/>
  <c r="D28" i="6"/>
  <c r="F41" i="11"/>
  <c r="I41" i="11"/>
  <c r="J15" i="11"/>
  <c r="J30" i="10"/>
  <c r="I32" i="9"/>
  <c r="D40" i="14"/>
  <c r="H44" i="15" l="1"/>
  <c r="J44" i="15" s="1"/>
  <c r="H33" i="9"/>
  <c r="H28" i="6"/>
  <c r="H34" i="9"/>
  <c r="J32" i="9"/>
  <c r="J28" i="6"/>
  <c r="J30" i="6" s="1"/>
  <c r="J29" i="6"/>
  <c r="H41" i="11"/>
  <c r="H40" i="10"/>
  <c r="D30" i="6"/>
  <c r="H30" i="6" s="1"/>
  <c r="D29" i="6"/>
  <c r="H29" i="6" s="1"/>
  <c r="H43" i="15"/>
  <c r="H39" i="12"/>
  <c r="J29" i="12"/>
  <c r="J39" i="12" s="1"/>
  <c r="J30" i="15"/>
  <c r="J43" i="15" s="1"/>
  <c r="J33" i="9"/>
  <c r="J34" i="9"/>
  <c r="J29" i="14"/>
  <c r="J40" i="14" s="1"/>
  <c r="H40" i="14"/>
  <c r="J42" i="13"/>
  <c r="H32" i="9"/>
  <c r="H42" i="13"/>
</calcChain>
</file>

<file path=xl/sharedStrings.xml><?xml version="1.0" encoding="utf-8"?>
<sst xmlns="http://schemas.openxmlformats.org/spreadsheetml/2006/main" count="1288" uniqueCount="291">
  <si>
    <t>PPEI</t>
  </si>
  <si>
    <t>Licence 1ère année - Semestre 1</t>
  </si>
  <si>
    <t>Adopté par la CFVU en date du :</t>
  </si>
  <si>
    <t>CM</t>
  </si>
  <si>
    <t>Cours et TD intégrés</t>
  </si>
  <si>
    <t>TD</t>
  </si>
  <si>
    <t>TP</t>
  </si>
  <si>
    <t>Obligatoire / optionnel</t>
  </si>
  <si>
    <t>Modalités de contrôle des connaissances</t>
  </si>
  <si>
    <t>Présentiel</t>
  </si>
  <si>
    <t>Nbre d'heures</t>
  </si>
  <si>
    <t>Volumes horaires</t>
  </si>
  <si>
    <t>Total heures maquette</t>
  </si>
  <si>
    <t>Total présentiel</t>
  </si>
  <si>
    <t>GD11</t>
  </si>
  <si>
    <t>UED111</t>
  </si>
  <si>
    <t>UED112</t>
  </si>
  <si>
    <t>UED113</t>
  </si>
  <si>
    <t>UED114</t>
  </si>
  <si>
    <t>UED121</t>
  </si>
  <si>
    <t>GD12</t>
  </si>
  <si>
    <t>UED122</t>
  </si>
  <si>
    <t>UED123</t>
  </si>
  <si>
    <t>1ère session</t>
  </si>
  <si>
    <t>Type de contrôle</t>
  </si>
  <si>
    <t>Examen terminal</t>
  </si>
  <si>
    <t>%</t>
  </si>
  <si>
    <t>Type d'épreuve</t>
  </si>
  <si>
    <t>GT11</t>
  </si>
  <si>
    <t>UET111</t>
  </si>
  <si>
    <t>UET112</t>
  </si>
  <si>
    <t>GO11</t>
  </si>
  <si>
    <t>UEO111</t>
  </si>
  <si>
    <t>ACCREDITATION 2020 - 2024</t>
  </si>
  <si>
    <t>Contrôle continu</t>
  </si>
  <si>
    <t>Autres</t>
  </si>
  <si>
    <t>GD21</t>
  </si>
  <si>
    <t>UED211</t>
  </si>
  <si>
    <t>UED212</t>
  </si>
  <si>
    <t>UED213</t>
  </si>
  <si>
    <t>UED214</t>
  </si>
  <si>
    <t>GT21</t>
  </si>
  <si>
    <t>UET211</t>
  </si>
  <si>
    <t>UET212</t>
  </si>
  <si>
    <t>GO21</t>
  </si>
  <si>
    <t>UEO211</t>
  </si>
  <si>
    <t>GD31</t>
  </si>
  <si>
    <t>UED311</t>
  </si>
  <si>
    <t>UED312</t>
  </si>
  <si>
    <t>UED313</t>
  </si>
  <si>
    <t>UED314</t>
  </si>
  <si>
    <t>GT31</t>
  </si>
  <si>
    <t>UET311</t>
  </si>
  <si>
    <t>UET312</t>
  </si>
  <si>
    <t>GD41</t>
  </si>
  <si>
    <t>UED411</t>
  </si>
  <si>
    <t>UED412</t>
  </si>
  <si>
    <t>UED413</t>
  </si>
  <si>
    <t>UED414</t>
  </si>
  <si>
    <t>UED415</t>
  </si>
  <si>
    <t>GT41</t>
  </si>
  <si>
    <t>UET411</t>
  </si>
  <si>
    <t>UET412</t>
  </si>
  <si>
    <t>GO41</t>
  </si>
  <si>
    <t>UEO411</t>
  </si>
  <si>
    <t>UEO412</t>
  </si>
  <si>
    <t>UEO413</t>
  </si>
  <si>
    <t>GD51</t>
  </si>
  <si>
    <t>UED511</t>
  </si>
  <si>
    <t>UED512</t>
  </si>
  <si>
    <t>UED513</t>
  </si>
  <si>
    <t>UED514</t>
  </si>
  <si>
    <t>GT51</t>
  </si>
  <si>
    <t>UET511</t>
  </si>
  <si>
    <t>GD61</t>
  </si>
  <si>
    <t>UED611</t>
  </si>
  <si>
    <t>UED612</t>
  </si>
  <si>
    <t>UED613</t>
  </si>
  <si>
    <t>UED614</t>
  </si>
  <si>
    <t>UED615</t>
  </si>
  <si>
    <t>GT61</t>
  </si>
  <si>
    <t>UET611</t>
  </si>
  <si>
    <t>GO61</t>
  </si>
  <si>
    <t>UEO611</t>
  </si>
  <si>
    <t>UEO612</t>
  </si>
  <si>
    <t>UEO613</t>
  </si>
  <si>
    <t xml:space="preserve">MAQUETTE ET MODALITES DE CONTRÔLE DES CONNAISSANCES </t>
  </si>
  <si>
    <t xml:space="preserve">Total  horaire </t>
  </si>
  <si>
    <t xml:space="preserve"> 2nde chance</t>
  </si>
  <si>
    <t>2nd session</t>
  </si>
  <si>
    <t xml:space="preserve">Code
</t>
  </si>
  <si>
    <t>Distanciel</t>
  </si>
  <si>
    <t xml:space="preserve">ECTS </t>
  </si>
  <si>
    <t>Licence 1ère année - Semestre 2</t>
  </si>
  <si>
    <t>Licence 2ème année - Semestre 3</t>
  </si>
  <si>
    <t>Licence 2ème année - Semestre 4</t>
  </si>
  <si>
    <t>Licence 3ème année - Semestre 5</t>
  </si>
  <si>
    <t>Licence 3ème année - Semestre 6</t>
  </si>
  <si>
    <t>GD22</t>
  </si>
  <si>
    <t>UED221</t>
  </si>
  <si>
    <t>UED222</t>
  </si>
  <si>
    <t>UED223</t>
  </si>
  <si>
    <t>UET213</t>
  </si>
  <si>
    <t>UET214</t>
  </si>
  <si>
    <t>GP21</t>
  </si>
  <si>
    <t>UEP211</t>
  </si>
  <si>
    <t>UED315</t>
  </si>
  <si>
    <t>UED316</t>
  </si>
  <si>
    <t>GD32</t>
  </si>
  <si>
    <t>UED321</t>
  </si>
  <si>
    <t>UED322</t>
  </si>
  <si>
    <t>UED323</t>
  </si>
  <si>
    <t>GO31</t>
  </si>
  <si>
    <t>UEO311</t>
  </si>
  <si>
    <t>UEO312</t>
  </si>
  <si>
    <t>UEO313</t>
  </si>
  <si>
    <t>UEO314</t>
  </si>
  <si>
    <t>UEO315</t>
  </si>
  <si>
    <t>UEO316</t>
  </si>
  <si>
    <t>UEO317</t>
  </si>
  <si>
    <t>UEO318</t>
  </si>
  <si>
    <t>UEO319</t>
  </si>
  <si>
    <t>UEO3110</t>
  </si>
  <si>
    <t>UED416</t>
  </si>
  <si>
    <t>GD42</t>
  </si>
  <si>
    <t>UED421</t>
  </si>
  <si>
    <t>UED422</t>
  </si>
  <si>
    <t>UED423</t>
  </si>
  <si>
    <t>UEO414</t>
  </si>
  <si>
    <t>UEO415</t>
  </si>
  <si>
    <t>UEO416</t>
  </si>
  <si>
    <t>UEO417</t>
  </si>
  <si>
    <t>UEO418</t>
  </si>
  <si>
    <t>UEO419</t>
  </si>
  <si>
    <t>UEO4110</t>
  </si>
  <si>
    <t>GP41</t>
  </si>
  <si>
    <t>UEP411</t>
  </si>
  <si>
    <t>GD52</t>
  </si>
  <si>
    <t>UED521</t>
  </si>
  <si>
    <t>UED522</t>
  </si>
  <si>
    <t>UED523</t>
  </si>
  <si>
    <t>GD53</t>
  </si>
  <si>
    <t>UED531</t>
  </si>
  <si>
    <t>UED532</t>
  </si>
  <si>
    <t>UED533</t>
  </si>
  <si>
    <t>GO51</t>
  </si>
  <si>
    <t>UEO511</t>
  </si>
  <si>
    <t>UEO512</t>
  </si>
  <si>
    <t>UEO513</t>
  </si>
  <si>
    <t>UEO514</t>
  </si>
  <si>
    <t>UEO515</t>
  </si>
  <si>
    <t>UEO516</t>
  </si>
  <si>
    <t>UEO517</t>
  </si>
  <si>
    <t>UEO518</t>
  </si>
  <si>
    <t>UEO519</t>
  </si>
  <si>
    <t>UEO5110</t>
  </si>
  <si>
    <t>GD62</t>
  </si>
  <si>
    <t>UED621</t>
  </si>
  <si>
    <t>UED622</t>
  </si>
  <si>
    <t>UED623</t>
  </si>
  <si>
    <t>GD63</t>
  </si>
  <si>
    <t>UED631</t>
  </si>
  <si>
    <t>UED632</t>
  </si>
  <si>
    <t>UED633</t>
  </si>
  <si>
    <t>UEO614</t>
  </si>
  <si>
    <t>UEO615</t>
  </si>
  <si>
    <t>UEO616</t>
  </si>
  <si>
    <t>UEO617</t>
  </si>
  <si>
    <t>UEO618</t>
  </si>
  <si>
    <t>UEO619</t>
  </si>
  <si>
    <t>UEO6110</t>
  </si>
  <si>
    <t>GP61</t>
  </si>
  <si>
    <t>UEP611</t>
  </si>
  <si>
    <t>Poétique comparée</t>
  </si>
  <si>
    <t>Obligatoire</t>
  </si>
  <si>
    <t>LV1</t>
  </si>
  <si>
    <t>UEL</t>
  </si>
  <si>
    <t>Histoire et Culture</t>
  </si>
  <si>
    <t>Méthodologie de l'information et de la documentation</t>
  </si>
  <si>
    <t>Histoire et culture</t>
  </si>
  <si>
    <t>UEL (obligatoire pour les "oui")</t>
  </si>
  <si>
    <t>Initiation au droit</t>
  </si>
  <si>
    <t>Communication</t>
  </si>
  <si>
    <t>Musique électronique</t>
  </si>
  <si>
    <t>Ensemble vocal</t>
  </si>
  <si>
    <t>Optionnel</t>
  </si>
  <si>
    <t>Enseignements d'ouverture et artistiques</t>
  </si>
  <si>
    <t>Steeldrum</t>
  </si>
  <si>
    <t>Arts et cultures numériques</t>
  </si>
  <si>
    <t>Musiques du monde</t>
  </si>
  <si>
    <t>Droit et vie sociale</t>
  </si>
  <si>
    <t>Communication culturelle</t>
  </si>
  <si>
    <t>Pratique théâtrale</t>
  </si>
  <si>
    <t>Danse</t>
  </si>
  <si>
    <t>Expression écrite</t>
  </si>
  <si>
    <t>Découverte du monde professionnel</t>
  </si>
  <si>
    <t>Initiation à la recherche</t>
  </si>
  <si>
    <t>Droit: statut de l'artiste</t>
  </si>
  <si>
    <t>Politiques culturelles françaises</t>
  </si>
  <si>
    <t>Organisation et gestion des associations culturelles</t>
  </si>
  <si>
    <t>Histoire de la musique</t>
  </si>
  <si>
    <t>Histoire du théâtre</t>
  </si>
  <si>
    <t>Analyse et pratiques artistiques</t>
  </si>
  <si>
    <t>Analyse théâtrale</t>
  </si>
  <si>
    <t>Arts et civilisations</t>
  </si>
  <si>
    <t>Jeu et interprétation</t>
  </si>
  <si>
    <t>Pratique artistique extérieure</t>
  </si>
  <si>
    <t>Histoire de l'art</t>
  </si>
  <si>
    <t>Les arts du cirque</t>
  </si>
  <si>
    <t>Ethnoscénologie</t>
  </si>
  <si>
    <t>Analyse filmique</t>
  </si>
  <si>
    <t>Théâtre</t>
  </si>
  <si>
    <t>Mise en scène et performance</t>
  </si>
  <si>
    <t>Dramaturgie et écriture</t>
  </si>
  <si>
    <t>Dispositifs d'accompagnement</t>
  </si>
  <si>
    <t>Arts et civilisation</t>
  </si>
  <si>
    <t xml:space="preserve">Commentaires comparés </t>
  </si>
  <si>
    <t>Musique et scène</t>
  </si>
  <si>
    <t xml:space="preserve">Musique et scène </t>
  </si>
  <si>
    <t>Commentaire d'écoute</t>
  </si>
  <si>
    <t>LV2</t>
  </si>
  <si>
    <t>Langues et communication</t>
  </si>
  <si>
    <t>Langues</t>
  </si>
  <si>
    <t>Histoire de la danse</t>
  </si>
  <si>
    <t xml:space="preserve">Histoire du théâtre </t>
  </si>
  <si>
    <t xml:space="preserve">Analyse théâtrale </t>
  </si>
  <si>
    <t xml:space="preserve">Histoire de la musique </t>
  </si>
  <si>
    <t xml:space="preserve">Histoire des musiques populaires </t>
  </si>
  <si>
    <t>PIX</t>
  </si>
  <si>
    <t>Administration culturelle</t>
  </si>
  <si>
    <t>Stage et rapport de stage</t>
  </si>
  <si>
    <t>UEO3111</t>
  </si>
  <si>
    <t>Régime d'inscription (FI - FA - FC) :</t>
  </si>
  <si>
    <t>FI et FC</t>
  </si>
  <si>
    <t xml:space="preserve">Intitulé
</t>
  </si>
  <si>
    <t>Total volume horaire étudiant</t>
  </si>
  <si>
    <t xml:space="preserve">Obligatoire </t>
  </si>
  <si>
    <t>Intitulé de la mention : Arts du spectacle</t>
  </si>
  <si>
    <t>Intitulé du parcours type :  Théâtre</t>
  </si>
  <si>
    <t>Intitulé du parcours type :  Administration</t>
  </si>
  <si>
    <t>Intitulé du parcours type : Administration</t>
  </si>
  <si>
    <t>Émulateur (obligatoire pour les "oui-si")</t>
  </si>
  <si>
    <t>Total volume horaire des "oui-si"</t>
  </si>
  <si>
    <t xml:space="preserve"> Total volume horaires des "oui"</t>
  </si>
  <si>
    <t>Enseignements d'ouverture et artistiques (1 option à choisir parmi les 9 proposées)</t>
  </si>
  <si>
    <t>Compétences numériques (PIX)</t>
  </si>
  <si>
    <t>LICENCE GENERALE</t>
  </si>
  <si>
    <t>DISPOSITIONS PARTICULIERES A LA MENTION</t>
  </si>
  <si>
    <r>
      <t xml:space="preserve">1) </t>
    </r>
    <r>
      <rPr>
        <b/>
        <u/>
        <sz val="11"/>
        <color rgb="FF0070C0"/>
        <rFont val="Calibri"/>
        <family val="2"/>
        <scheme val="minor"/>
      </rPr>
      <t>Accès en cours de cursus :</t>
    </r>
  </si>
  <si>
    <t>(à compléter)</t>
  </si>
  <si>
    <r>
      <t xml:space="preserve">3) </t>
    </r>
    <r>
      <rPr>
        <b/>
        <u/>
        <sz val="11"/>
        <color rgb="FF0070C0"/>
        <rFont val="Calibri"/>
        <family val="2"/>
        <scheme val="minor"/>
      </rPr>
      <t>Dispositions pédagogiques spécifiques à la mention :</t>
    </r>
  </si>
  <si>
    <r>
      <t xml:space="preserve">4) </t>
    </r>
    <r>
      <rPr>
        <b/>
        <u/>
        <sz val="11"/>
        <color rgb="FF0070C0"/>
        <rFont val="Calibri"/>
        <family val="2"/>
        <scheme val="minor"/>
      </rPr>
      <t>Stage obligatoire hors formation par apprentissage :</t>
    </r>
  </si>
  <si>
    <r>
      <t xml:space="preserve">5) </t>
    </r>
    <r>
      <rPr>
        <b/>
        <u/>
        <sz val="11"/>
        <color rgb="FF0070C0"/>
        <rFont val="Calibri"/>
        <family val="2"/>
        <scheme val="minor"/>
      </rPr>
      <t>Période en entreprise pour les formations par apprentissage :</t>
    </r>
  </si>
  <si>
    <r>
      <t xml:space="preserve">6) </t>
    </r>
    <r>
      <rPr>
        <b/>
        <u/>
        <sz val="11"/>
        <color rgb="FF0070C0"/>
        <rFont val="Calibri"/>
        <family val="2"/>
        <scheme val="minor"/>
      </rPr>
      <t>Stage facultatif :</t>
    </r>
  </si>
  <si>
    <t>Le stage facultatif peut être effectué par tout étudiant de licence en dehors des périodes de cours. Ce stage doit s’inscrire dans le respect des dispositions de la loi n° 2014-788 du 10 juillet 2014 et de ses décrets d’application. Par ailleurs, ce stage doit être en adéquation avec le projet personnel et professionnel de l'étudiant ainsi qu'avec les objectifs de la formation. Ce stage donnera lieu à la désignation d'un enseignant référent et sera évalué uniquement sous la forme d’un rapport. Si cette évaluation est positive, 2 ECTS seront attribués à l'étudiant. Ces ECTS seront des ECTS supplémentaires et ne pourront en aucun cas se substituer aux ECTS nécessaires pour la diplomation. Ce stage sera mentionné dans le supplément au diplôme.</t>
  </si>
  <si>
    <t>Partiel</t>
  </si>
  <si>
    <t>rapport de stage</t>
  </si>
  <si>
    <r>
      <t xml:space="preserve">2) </t>
    </r>
    <r>
      <rPr>
        <b/>
        <u/>
        <sz val="11"/>
        <color rgb="FF0070C0"/>
        <rFont val="Calibri"/>
        <family val="2"/>
        <scheme val="minor"/>
      </rPr>
      <t>Passerelles :</t>
    </r>
  </si>
  <si>
    <t>Rapport de stage</t>
  </si>
  <si>
    <t>Inscription en L2 : étudiant ayant validé 60 premiers crédits ECTS, à condition d’avoir un niveau correct dans les matières spécifiques à la filière Arts du spectacle. La décision relève de la commission pédagogique ou du responsable de la mention.
Inscription en L3: étudiant ayant validé 60 premiers crédits ECTS, à condition d’avoir un niveau correct dans les matières spécifiques à la filière Arts du spectacle. La décision relève de la commission pédagogique ou du responsable de la mention.</t>
  </si>
  <si>
    <t>Dossier</t>
  </si>
  <si>
    <t>Dossier ou oral</t>
  </si>
  <si>
    <t xml:space="preserve">En L3, le stage obligatoire aura une durée maximale de 200h et une durée minimale de 50h. </t>
  </si>
  <si>
    <t>À l’issue d’un premier semestre de L1 Arts du spectacle, l’étudiant a la possibilité de se réorienter vers une autre licence de l’université d’Évry et selon la procédure mise en place par la scolarité. 
À l’issue d’un premier semestre, est autorisé à se réorienter en L1 Arts du Spectacle tout étudiant issu d’une autre mention, à condition d’avoir un niveau correct dans les matières spécifiques à la filière Arts du spectacle. La décision relève de la commission pédagogique ou du responsable de la mention. L’étudiant pourra conserver les notes d’UE du 1er semestre communes à la filière Arts du spectacle et à la filière d'origine, et déjà validées dans la filière d’origine. Il devra en revanche passer en 2e session les UE d’Arts du spectacle spécifiques à la filière.
Tout étudiant ayant validé une première année de licence peut être accepté en deuxième année d’Arts du spectacle, sous réserve de faire preuve de connaissances et de compétences suffisantes dans le domaine des arts du spectacle. Il en est de même pour tout étudiant souhaitant se réorienter en 3e année de licence d'Arts du spectacle. La décision relève de la commission pédagogique ou du responsable de la mention.
La réorientation vers la licence de musicologie est possible à chaque semestre, après entretien avec le responsable de la mention, sous réserve d’une pratique musicale et d’un niveau suffisant en musicologie, notamment dans les disciplines techniques.</t>
  </si>
  <si>
    <t>cf. les MCC des modules de l'Emulateur</t>
  </si>
  <si>
    <t>cf. MCC figurant sur les fiches UEL</t>
  </si>
  <si>
    <t>Coef</t>
  </si>
  <si>
    <t>Note plancher</t>
  </si>
  <si>
    <t xml:space="preserve">Adopté par le conseil de composante </t>
  </si>
  <si>
    <t>Tableau de correspondance</t>
  </si>
  <si>
    <t>sera reportée en 2021/2022 dans l’UE</t>
  </si>
  <si>
    <t>Année universitaire 2021/2022</t>
  </si>
  <si>
    <t>Année universitaire 2021 / 2022</t>
  </si>
  <si>
    <t>La note obtenue en 2020/2021 dans l’UE</t>
  </si>
  <si>
    <t>UEO511 à UEO519</t>
  </si>
  <si>
    <t>deux options au choix</t>
  </si>
  <si>
    <t>UEO511 à UEO518 (parcours théâtre)</t>
  </si>
  <si>
    <t>UEO611 à UEO619 (parcours théâtre)</t>
  </si>
  <si>
    <t>UEO511 à UEO518</t>
  </si>
  <si>
    <t>UEO511 à UEO519 (parcours Administration)</t>
  </si>
  <si>
    <t>UEO611 à UEO618</t>
  </si>
  <si>
    <t>UEO611 à UEO6110 (parcours Administration)</t>
  </si>
  <si>
    <t xml:space="preserve">UEO611 à UEO619 </t>
  </si>
  <si>
    <t xml:space="preserve">Cas A. La moyenne (à l'année) de chacune des deux options est supérieure ou égale à 10 : l'étudiant conserve l'option (et les notes de cette option), pour laquelle il a obtenu la meilleure moyenne.  
Cas B. L'étudiant est défaillant en 20-21 dans une des deux options : il conserve les notes compensées ou supérieures à 10 de l'option pour laquelle il n'est pas défaillant. En cas de non compensation, il choisit, en 21-22, l'option à repasser.
Cas C. L'étudiant n'est défaillant dans aucune des deux options et a obtenu (à l'année) une moyenne supérieure ou égale à 10 à une seule des options : il conserve les notes de cette option.
Cas D. L'étudiant a obtenu une moyenne inférieure à 10 aux deux options. En cas de compensation, il conserve les notes de l'option pour laquelle il a obtenu la meilleure moyenne. En cas de non compensation, il choisit, en 21-22, l'option à repasser.
</t>
  </si>
  <si>
    <t>UEO619 (parcours théâtre) ou UEO6110 (parcours Administration)</t>
  </si>
  <si>
    <t>Aucune équivalence (aucun étudiant n'est concerné en 20-21)</t>
  </si>
  <si>
    <r>
      <t xml:space="preserve">Les étudiants sont tenus d'assister et/ou de participer aux concerts et/ou représentations prévus dans le cadre de leurs études, même si ceux-ci ont lieu en dehors des lieux, heures et journées habituels.
En L1, les étudiants effectueront un test de positionnement en expression écrite. En fonction de leur résultat, ils pourront être dispensés d'assiduité, mais devront obligatoirement passer l'examen de fin de semestre. Il en est de même pour le 2e semestre (la dispense d'assiduité pourra être accordée en fonction du résultat obtenu au 1er semestre).
</t>
    </r>
    <r>
      <rPr>
        <i/>
        <sz val="10"/>
        <color rgb="FFFF0000"/>
        <rFont val="Calibri (Corps)"/>
      </rPr>
      <t>En L2 et en L3, parmi les options proposées au sein des enseignements d'ouverture et artistiques, une seule option sera choisie pour l'ensemble de l'année scolaire (il est impossible de changer d'option à l'issue du semestre 3 ou du semestre 5). L'option choisie pour les semestres 5 et 6 devra être différente de l'option choisie pour les semestres 3 et 4 - hormis pour la pratique extérieure, qui peut être suivie en L2 comme en L3.
Le choix de l'allemand, comme LV1 ou LV2, devra être soumis à l'aval de l'enseignant.e responsable.</t>
    </r>
  </si>
  <si>
    <r>
      <t>Enseignements d'ouverture et artistiques (</t>
    </r>
    <r>
      <rPr>
        <b/>
        <sz val="9"/>
        <rFont val="Calibri (Corps)"/>
      </rPr>
      <t>1 enseignement obligatoire - Initiation à la recherche - et 1 option</t>
    </r>
    <r>
      <rPr>
        <b/>
        <sz val="9"/>
        <rFont val="Calibri"/>
        <family val="2"/>
        <scheme val="minor"/>
      </rPr>
      <t xml:space="preserve"> à choisir parmi les </t>
    </r>
    <r>
      <rPr>
        <b/>
        <sz val="9"/>
        <rFont val="Calibri (Corps)"/>
      </rPr>
      <t>9 proposées</t>
    </r>
    <r>
      <rPr>
        <b/>
        <sz val="9"/>
        <rFont val="Calibri"/>
        <family val="2"/>
        <scheme val="minor"/>
      </rPr>
      <t>)</t>
    </r>
  </si>
  <si>
    <r>
      <t xml:space="preserve">Enseignements d'ouverture et artistiques (1 enseignement obligatoire - Initiation à la recherche - et </t>
    </r>
    <r>
      <rPr>
        <b/>
        <sz val="9"/>
        <rFont val="Calibri (Corps)"/>
      </rPr>
      <t xml:space="preserve">1 option </t>
    </r>
    <r>
      <rPr>
        <b/>
        <sz val="9"/>
        <rFont val="Calibri"/>
        <family val="2"/>
        <scheme val="minor"/>
      </rPr>
      <t>à choisir parmi les 9 proposées)</t>
    </r>
  </si>
  <si>
    <r>
      <t xml:space="preserve">Enseignements d'ouverture et artistiques </t>
    </r>
    <r>
      <rPr>
        <b/>
        <sz val="9"/>
        <rFont val="Calibri (Corps)"/>
      </rPr>
      <t>(1 enseignement obligatoire - Initiation à la recherche - et 1 option</t>
    </r>
    <r>
      <rPr>
        <b/>
        <sz val="9"/>
        <rFont val="Calibri"/>
        <family val="2"/>
        <scheme val="minor"/>
      </rPr>
      <t xml:space="preserve"> à choisir parmi les </t>
    </r>
    <r>
      <rPr>
        <b/>
        <sz val="9"/>
        <rFont val="Calibri (Corps)"/>
      </rPr>
      <t>8 proposées</t>
    </r>
    <r>
      <rPr>
        <b/>
        <sz val="9"/>
        <rFont val="Calibri"/>
        <family val="2"/>
        <scheme val="minor"/>
      </rPr>
      <t>)</t>
    </r>
  </si>
  <si>
    <r>
      <t>Enseignements d'ouverture et artistiques (</t>
    </r>
    <r>
      <rPr>
        <b/>
        <sz val="9"/>
        <rFont val="Calibri (Corps)"/>
      </rPr>
      <t>1 enseignement obligatoire - Initiation à la recherche - et</t>
    </r>
    <r>
      <rPr>
        <b/>
        <sz val="9"/>
        <rFont val="Calibri"/>
        <family val="2"/>
        <scheme val="minor"/>
      </rPr>
      <t xml:space="preserve"> </t>
    </r>
    <r>
      <rPr>
        <b/>
        <sz val="9"/>
        <rFont val="Calibri (Corps)"/>
      </rPr>
      <t>1 option</t>
    </r>
    <r>
      <rPr>
        <b/>
        <sz val="9"/>
        <rFont val="Calibri"/>
        <family val="2"/>
        <scheme val="minor"/>
      </rPr>
      <t xml:space="preserve"> à choisir parmi les 8 proposée</t>
    </r>
    <r>
      <rPr>
        <b/>
        <sz val="9"/>
        <rFont val="Calibri (Corps)"/>
      </rPr>
      <t>s</t>
    </r>
    <r>
      <rPr>
        <b/>
        <sz val="9"/>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</si>
</sst>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9"/>
      <color theme="1"/>
      <name val="Arial Narrow"/>
      <family val="2"/>
    </font>
    <font>
      <b/>
      <sz val="9"/>
      <color rgb="FF0070C0"/>
      <name val="Calibri"/>
      <family val="2"/>
      <scheme val="minor"/>
    </font>
    <font>
      <b/>
      <i/>
      <sz val="9"/>
      <color rgb="FF0070C0"/>
      <name val="Calibri"/>
      <family val="2"/>
      <scheme val="minor"/>
    </font>
    <font>
      <b/>
      <i/>
      <sz val="9"/>
      <color theme="1"/>
      <name val="Calibri"/>
      <family val="2"/>
      <scheme val="minor"/>
    </font>
    <font>
      <sz val="9"/>
      <name val="Calibri"/>
      <family val="2"/>
      <scheme val="minor"/>
    </font>
    <font>
      <sz val="8"/>
      <color rgb="FFFF0000"/>
      <name val="Calibri"/>
      <family val="2"/>
      <scheme val="minor"/>
    </font>
    <font>
      <b/>
      <sz val="12"/>
      <color rgb="FF0070C0"/>
      <name val="Calibri"/>
      <family val="2"/>
      <scheme val="minor"/>
    </font>
    <font>
      <sz val="12"/>
      <color theme="1"/>
      <name val="Calibri"/>
      <family val="2"/>
      <scheme val="minor"/>
    </font>
    <font>
      <sz val="12"/>
      <color rgb="FFFF0000"/>
      <name val="Calibri"/>
      <family val="2"/>
      <scheme val="minor"/>
    </font>
    <font>
      <sz val="12"/>
      <color theme="1"/>
      <name val="Arial Narrow"/>
      <family val="2"/>
    </font>
    <font>
      <b/>
      <i/>
      <sz val="12"/>
      <color rgb="FF0070C0"/>
      <name val="Calibri"/>
      <family val="2"/>
      <scheme val="minor"/>
    </font>
    <font>
      <b/>
      <sz val="9"/>
      <name val="Calibri"/>
      <family val="2"/>
      <scheme val="minor"/>
    </font>
    <font>
      <sz val="9"/>
      <color rgb="FF0070C0"/>
      <name val="Calibri"/>
      <family val="2"/>
      <scheme val="minor"/>
    </font>
    <font>
      <sz val="12"/>
      <color rgb="FF0070C0"/>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9"/>
      <color theme="1"/>
      <name val="Calibri"/>
      <family val="2"/>
      <scheme val="minor"/>
    </font>
    <font>
      <i/>
      <sz val="9"/>
      <name val="Calibri"/>
      <family val="2"/>
      <scheme val="minor"/>
    </font>
    <font>
      <b/>
      <sz val="10"/>
      <color theme="1"/>
      <name val="Calibri"/>
      <family val="2"/>
    </font>
    <font>
      <u/>
      <sz val="11"/>
      <color theme="10"/>
      <name val="Calibri"/>
      <family val="2"/>
      <scheme val="minor"/>
    </font>
    <font>
      <u/>
      <sz val="11"/>
      <color theme="11"/>
      <name val="Calibri"/>
      <family val="2"/>
      <scheme val="minor"/>
    </font>
    <font>
      <strike/>
      <sz val="9"/>
      <name val="Calibri"/>
      <family val="2"/>
      <scheme val="minor"/>
    </font>
    <font>
      <strike/>
      <sz val="9"/>
      <color rgb="FFFF0000"/>
      <name val="Calibri"/>
      <family val="2"/>
      <scheme val="minor"/>
    </font>
    <font>
      <sz val="10"/>
      <color rgb="FFFF0000"/>
      <name val="Calibri"/>
      <family val="2"/>
      <scheme val="minor"/>
    </font>
    <font>
      <b/>
      <strike/>
      <sz val="9"/>
      <color rgb="FFFF0000"/>
      <name val="Calibri"/>
      <family val="2"/>
      <scheme val="minor"/>
    </font>
    <font>
      <b/>
      <sz val="10"/>
      <name val="Calibri"/>
      <family val="2"/>
    </font>
    <font>
      <b/>
      <sz val="10"/>
      <name val="Calibri"/>
      <family val="2"/>
      <scheme val="minor"/>
    </font>
    <font>
      <sz val="9"/>
      <name val="Arial Narrow"/>
      <family val="2"/>
    </font>
    <font>
      <b/>
      <i/>
      <sz val="14"/>
      <color theme="9" tint="-0.249977111117893"/>
      <name val="Calibri"/>
      <family val="2"/>
      <scheme val="minor"/>
    </font>
    <font>
      <b/>
      <sz val="11"/>
      <color rgb="FF0070C0"/>
      <name val="Calibri"/>
      <family val="2"/>
      <scheme val="minor"/>
    </font>
    <font>
      <b/>
      <u/>
      <sz val="11"/>
      <color rgb="FF0070C0"/>
      <name val="Calibri"/>
      <family val="2"/>
      <scheme val="minor"/>
    </font>
    <font>
      <i/>
      <sz val="10"/>
      <color theme="9" tint="-0.249977111117893"/>
      <name val="Calibri"/>
      <family val="2"/>
      <scheme val="minor"/>
    </font>
    <font>
      <sz val="8"/>
      <color rgb="FF000000"/>
      <name val="Calibri"/>
      <family val="2"/>
      <scheme val="minor"/>
    </font>
    <font>
      <b/>
      <i/>
      <u/>
      <sz val="11"/>
      <color rgb="FF000000"/>
      <name val="Calibri"/>
      <family val="2"/>
      <scheme val="minor"/>
    </font>
    <font>
      <i/>
      <sz val="11"/>
      <color rgb="FF0070C0"/>
      <name val="Calibri"/>
      <family val="2"/>
      <scheme val="minor"/>
    </font>
    <font>
      <b/>
      <sz val="11"/>
      <color theme="1"/>
      <name val="Calibri"/>
      <family val="2"/>
      <scheme val="minor"/>
    </font>
    <font>
      <b/>
      <i/>
      <sz val="10"/>
      <name val="Verdana"/>
      <family val="2"/>
    </font>
    <font>
      <b/>
      <sz val="10"/>
      <name val="Verdana"/>
      <family val="2"/>
    </font>
    <font>
      <i/>
      <sz val="10"/>
      <color rgb="FFFF0000"/>
      <name val="Calibri (Corps)"/>
    </font>
    <font>
      <b/>
      <sz val="9"/>
      <name val="Calibri (Corps)"/>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Dashed">
        <color auto="1"/>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Dashed">
        <color auto="1"/>
      </left>
      <right style="medium">
        <color auto="1"/>
      </right>
      <top style="thin">
        <color auto="1"/>
      </top>
      <bottom/>
      <diagonal/>
    </border>
    <border>
      <left style="medium">
        <color auto="1"/>
      </left>
      <right style="medium">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Dashed">
        <color auto="1"/>
      </right>
      <top style="thin">
        <color auto="1"/>
      </top>
      <bottom/>
      <diagonal/>
    </border>
    <border>
      <left style="thin">
        <color auto="1"/>
      </left>
      <right style="mediumDashed">
        <color auto="1"/>
      </right>
      <top/>
      <bottom style="thin">
        <color auto="1"/>
      </bottom>
      <diagonal/>
    </border>
    <border>
      <left style="mediumDashed">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bottom/>
      <diagonal/>
    </border>
    <border>
      <left style="thin">
        <color auto="1"/>
      </left>
      <right style="mediumDashed">
        <color auto="1"/>
      </right>
      <top/>
      <bottom/>
      <diagonal/>
    </border>
    <border>
      <left style="mediumDashed">
        <color auto="1"/>
      </left>
      <right style="medium">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Dashed">
        <color auto="1"/>
      </right>
      <top style="thin">
        <color auto="1"/>
      </top>
      <bottom style="thin">
        <color auto="1"/>
      </bottom>
      <diagonal/>
    </border>
  </borders>
  <cellStyleXfs count="5">
    <xf numFmtId="0" fontId="0"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217">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8" fillId="0" borderId="0" xfId="0" applyFont="1" applyAlignment="1">
      <alignment horizontal="centerContinuous" vertical="center"/>
    </xf>
    <xf numFmtId="0" fontId="7" fillId="0" borderId="0" xfId="0" applyFont="1" applyAlignment="1">
      <alignment horizontal="left" vertical="center"/>
    </xf>
    <xf numFmtId="0" fontId="2" fillId="0" borderId="0" xfId="0" applyFont="1" applyAlignment="1">
      <alignment horizontal="center" vertical="center" wrapText="1"/>
    </xf>
    <xf numFmtId="0" fontId="3" fillId="2"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4" fillId="0" borderId="0" xfId="0" applyFont="1" applyAlignment="1">
      <alignment horizontal="centerContinuous" vertical="center"/>
    </xf>
    <xf numFmtId="0" fontId="6" fillId="3" borderId="1" xfId="0" applyFont="1" applyFill="1" applyBorder="1" applyAlignment="1">
      <alignment horizontal="centerContinuous" vertical="center" wrapText="1"/>
    </xf>
    <xf numFmtId="0" fontId="6" fillId="3" borderId="3" xfId="0" applyFont="1" applyFill="1" applyBorder="1" applyAlignment="1">
      <alignment horizontal="centerContinuous" vertical="center" wrapText="1"/>
    </xf>
    <xf numFmtId="0" fontId="6" fillId="3" borderId="5" xfId="0" applyFont="1" applyFill="1" applyBorder="1" applyAlignment="1">
      <alignment horizontal="centerContinuous" vertical="center"/>
    </xf>
    <xf numFmtId="0" fontId="6" fillId="3" borderId="4" xfId="0" applyFont="1" applyFill="1" applyBorder="1" applyAlignment="1">
      <alignment horizontal="centerContinuous" vertical="center" wrapText="1"/>
    </xf>
    <xf numFmtId="0" fontId="6" fillId="3" borderId="1" xfId="0" applyFont="1" applyFill="1" applyBorder="1" applyAlignment="1">
      <alignment horizontal="centerContinuous" vertical="center"/>
    </xf>
    <xf numFmtId="0" fontId="6" fillId="3" borderId="5" xfId="0" applyFont="1" applyFill="1" applyBorder="1" applyAlignment="1">
      <alignment horizontal="centerContinuous" vertical="center" wrapText="1"/>
    </xf>
    <xf numFmtId="0" fontId="6" fillId="3" borderId="15" xfId="0" applyFont="1" applyFill="1" applyBorder="1" applyAlignment="1">
      <alignment horizontal="centerContinuous" vertical="center" wrapText="1"/>
    </xf>
    <xf numFmtId="0" fontId="6" fillId="3" borderId="9" xfId="0" applyFont="1" applyFill="1" applyBorder="1" applyAlignment="1">
      <alignment horizontal="centerContinuous"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16" fillId="2" borderId="1" xfId="0" applyFont="1" applyFill="1" applyBorder="1" applyAlignment="1">
      <alignment vertical="center"/>
    </xf>
    <xf numFmtId="0" fontId="9" fillId="0" borderId="1" xfId="0" applyFont="1" applyFill="1" applyBorder="1" applyAlignment="1">
      <alignment vertical="center"/>
    </xf>
    <xf numFmtId="0" fontId="7" fillId="0" borderId="1" xfId="0" applyFont="1" applyBorder="1" applyAlignment="1">
      <alignment horizontal="left" vertical="center"/>
    </xf>
    <xf numFmtId="0" fontId="8" fillId="0" borderId="1" xfId="0" applyFont="1" applyBorder="1" applyAlignment="1">
      <alignment horizontal="centerContinuous" vertical="center"/>
    </xf>
    <xf numFmtId="0" fontId="6" fillId="0" borderId="1" xfId="0" applyFont="1" applyBorder="1" applyAlignment="1">
      <alignment vertical="center"/>
    </xf>
    <xf numFmtId="0" fontId="6" fillId="0" borderId="0" xfId="0" applyFont="1" applyAlignment="1">
      <alignment horizontal="centerContinuous" vertical="center"/>
    </xf>
    <xf numFmtId="0" fontId="17" fillId="0" borderId="0" xfId="0" applyFont="1" applyAlignment="1">
      <alignment vertical="center"/>
    </xf>
    <xf numFmtId="0" fontId="15" fillId="0" borderId="0" xfId="0" applyFont="1" applyFill="1" applyAlignment="1">
      <alignment horizontal="centerContinuous" vertical="center"/>
    </xf>
    <xf numFmtId="0" fontId="18" fillId="0" borderId="0" xfId="0" applyFont="1" applyFill="1" applyAlignment="1">
      <alignment horizontal="centerContinuous" vertical="center"/>
    </xf>
    <xf numFmtId="0" fontId="18" fillId="0" borderId="0" xfId="0" applyFont="1" applyFill="1" applyAlignment="1">
      <alignment vertical="center"/>
    </xf>
    <xf numFmtId="0" fontId="6" fillId="3" borderId="15" xfId="0" applyFont="1" applyFill="1" applyBorder="1" applyAlignment="1">
      <alignment horizontal="centerContinuous" vertical="center"/>
    </xf>
    <xf numFmtId="0" fontId="6" fillId="3" borderId="21" xfId="0" applyFont="1" applyFill="1" applyBorder="1" applyAlignment="1">
      <alignment horizontal="centerContinuous" vertical="center" wrapText="1"/>
    </xf>
    <xf numFmtId="0" fontId="6" fillId="3" borderId="10" xfId="0" applyFont="1" applyFill="1" applyBorder="1" applyAlignment="1">
      <alignment horizontal="centerContinuous" vertical="center" wrapText="1"/>
    </xf>
    <xf numFmtId="0" fontId="6" fillId="3" borderId="2" xfId="0" applyFont="1" applyFill="1" applyBorder="1" applyAlignment="1">
      <alignment horizontal="centerContinuous" vertical="center" wrapText="1"/>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6"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8" fillId="0" borderId="0" xfId="0" applyFont="1" applyFill="1" applyAlignment="1">
      <alignment horizontal="left" vertical="center"/>
    </xf>
    <xf numFmtId="0" fontId="15" fillId="0" borderId="0" xfId="0" applyFont="1" applyFill="1" applyAlignment="1">
      <alignment horizontal="left" vertical="center"/>
    </xf>
    <xf numFmtId="0" fontId="3" fillId="0" borderId="0" xfId="0" applyFont="1" applyAlignment="1">
      <alignment horizontal="left" vertical="center"/>
    </xf>
    <xf numFmtId="0" fontId="2" fillId="2" borderId="7" xfId="0" applyFont="1" applyFill="1" applyBorder="1" applyAlignment="1">
      <alignment horizontal="center" vertical="center"/>
    </xf>
    <xf numFmtId="0" fontId="9" fillId="0" borderId="22" xfId="0" applyFont="1" applyFill="1" applyBorder="1" applyAlignment="1">
      <alignment horizontal="center" vertical="center"/>
    </xf>
    <xf numFmtId="0" fontId="2" fillId="2" borderId="6" xfId="0" applyFont="1" applyFill="1" applyBorder="1" applyAlignment="1">
      <alignment horizontal="center" vertical="center"/>
    </xf>
    <xf numFmtId="0" fontId="16" fillId="2" borderId="3" xfId="0" applyFont="1" applyFill="1" applyBorder="1" applyAlignment="1">
      <alignment vertical="center" wrapText="1"/>
    </xf>
    <xf numFmtId="0" fontId="9" fillId="0" borderId="3" xfId="0" applyFont="1" applyFill="1" applyBorder="1" applyAlignment="1">
      <alignment vertical="center" wrapText="1"/>
    </xf>
    <xf numFmtId="0" fontId="9" fillId="0" borderId="8" xfId="0" applyFont="1" applyFill="1" applyBorder="1" applyAlignment="1">
      <alignment vertical="center" wrapText="1"/>
    </xf>
    <xf numFmtId="0" fontId="3" fillId="0" borderId="5" xfId="0" applyFont="1" applyFill="1" applyBorder="1" applyAlignment="1">
      <alignment horizontal="center" vertical="center"/>
    </xf>
    <xf numFmtId="0" fontId="9"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1" fillId="0" borderId="10" xfId="0" applyFont="1" applyBorder="1" applyAlignment="1">
      <alignment vertical="center"/>
    </xf>
    <xf numFmtId="0" fontId="21" fillId="2" borderId="1" xfId="0" applyFont="1" applyFill="1" applyBorder="1" applyAlignment="1">
      <alignment horizontal="centerContinuous" vertical="center"/>
    </xf>
    <xf numFmtId="0" fontId="20" fillId="2" borderId="3" xfId="0" applyFont="1" applyFill="1" applyBorder="1" applyAlignment="1">
      <alignment horizontal="centerContinuous" vertical="center"/>
    </xf>
    <xf numFmtId="0" fontId="21" fillId="2" borderId="15"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6" xfId="0" applyFont="1" applyFill="1" applyBorder="1" applyAlignment="1">
      <alignment horizontal="center" vertical="center"/>
    </xf>
    <xf numFmtId="0" fontId="20" fillId="0" borderId="10"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0" fillId="0" borderId="0" xfId="0" applyFont="1" applyAlignment="1">
      <alignment vertical="center"/>
    </xf>
    <xf numFmtId="0" fontId="23" fillId="0" borderId="3" xfId="0" applyFont="1" applyBorder="1" applyAlignment="1">
      <alignment vertical="center"/>
    </xf>
    <xf numFmtId="0" fontId="24" fillId="0" borderId="8" xfId="0" applyFont="1" applyFill="1" applyBorder="1" applyAlignment="1">
      <alignment vertical="center" wrapText="1"/>
    </xf>
    <xf numFmtId="0" fontId="23" fillId="0" borderId="6" xfId="0" applyFont="1" applyBorder="1" applyAlignment="1">
      <alignment horizontal="center" vertical="center"/>
    </xf>
    <xf numFmtId="0" fontId="24" fillId="0" borderId="12" xfId="0" applyFont="1" applyFill="1" applyBorder="1" applyAlignment="1">
      <alignment horizontal="center" vertical="center" wrapText="1"/>
    </xf>
    <xf numFmtId="0" fontId="24" fillId="0" borderId="3" xfId="0" applyFont="1" applyFill="1" applyBorder="1" applyAlignment="1">
      <alignment vertical="center" wrapText="1"/>
    </xf>
    <xf numFmtId="0" fontId="3" fillId="0" borderId="20" xfId="0" applyFont="1" applyBorder="1" applyAlignment="1">
      <alignment vertical="center"/>
    </xf>
    <xf numFmtId="0" fontId="0" fillId="0" borderId="1" xfId="0" applyBorder="1"/>
    <xf numFmtId="0" fontId="9" fillId="0" borderId="0" xfId="0" applyFont="1" applyAlignment="1">
      <alignment vertical="center"/>
    </xf>
    <xf numFmtId="0" fontId="9" fillId="0" borderId="3" xfId="0" applyFont="1" applyBorder="1" applyAlignment="1">
      <alignment vertical="center" wrapText="1"/>
    </xf>
    <xf numFmtId="0" fontId="6" fillId="3" borderId="6" xfId="0" applyFont="1" applyFill="1" applyBorder="1" applyAlignment="1">
      <alignment horizontal="center" vertical="center" wrapText="1"/>
    </xf>
    <xf numFmtId="0" fontId="3" fillId="0" borderId="3" xfId="0" applyFont="1" applyBorder="1" applyAlignment="1">
      <alignment vertical="center" wrapText="1"/>
    </xf>
    <xf numFmtId="0" fontId="30" fillId="0" borderId="0" xfId="0" applyFont="1" applyAlignment="1">
      <alignment vertical="center"/>
    </xf>
    <xf numFmtId="0" fontId="9" fillId="0" borderId="3" xfId="0" applyFont="1" applyFill="1" applyBorder="1" applyAlignment="1">
      <alignment vertical="center"/>
    </xf>
    <xf numFmtId="0" fontId="24" fillId="0" borderId="6" xfId="0" applyFont="1" applyFill="1" applyBorder="1" applyAlignment="1">
      <alignment horizontal="center" vertical="center" wrapText="1"/>
    </xf>
    <xf numFmtId="0" fontId="29" fillId="2" borderId="6" xfId="0" applyFont="1" applyFill="1" applyBorder="1" applyAlignment="1">
      <alignment horizontal="center" vertical="center"/>
    </xf>
    <xf numFmtId="0" fontId="31"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28" fillId="2"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30"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6" xfId="0" applyFont="1" applyFill="1" applyBorder="1" applyAlignment="1">
      <alignment horizontal="center" vertical="center"/>
    </xf>
    <xf numFmtId="0" fontId="34" fillId="0" borderId="0" xfId="0" applyFont="1" applyAlignment="1">
      <alignment vertical="center"/>
    </xf>
    <xf numFmtId="0" fontId="33" fillId="2" borderId="1" xfId="0" applyFont="1" applyFill="1" applyBorder="1" applyAlignment="1">
      <alignment horizontal="centerContinuous" vertical="center"/>
    </xf>
    <xf numFmtId="0" fontId="22" fillId="2" borderId="3" xfId="0" applyFont="1" applyFill="1" applyBorder="1" applyAlignment="1">
      <alignment horizontal="centerContinuous" vertical="center"/>
    </xf>
    <xf numFmtId="0" fontId="33" fillId="2" borderId="1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16" fillId="2" borderId="22" xfId="0" applyFont="1" applyFill="1" applyBorder="1" applyAlignment="1">
      <alignment horizontal="center" vertical="center"/>
    </xf>
    <xf numFmtId="14" fontId="7" fillId="0" borderId="1" xfId="0" applyNumberFormat="1" applyFont="1" applyBorder="1" applyAlignment="1">
      <alignment horizontal="centerContinuous" vertical="center"/>
    </xf>
    <xf numFmtId="0" fontId="25" fillId="2" borderId="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6" xfId="0" applyFont="1" applyFill="1" applyBorder="1" applyAlignment="1">
      <alignment horizontal="center" vertical="center"/>
    </xf>
    <xf numFmtId="0" fontId="33" fillId="2" borderId="3" xfId="0" applyFont="1" applyFill="1" applyBorder="1" applyAlignment="1">
      <alignment horizontal="centerContinuous" vertical="center"/>
    </xf>
    <xf numFmtId="0" fontId="22" fillId="2" borderId="4" xfId="0" applyFont="1" applyFill="1" applyBorder="1" applyAlignment="1">
      <alignment horizontal="centerContinuous" vertical="center"/>
    </xf>
    <xf numFmtId="0" fontId="33" fillId="2" borderId="6" xfId="0" applyFont="1" applyFill="1" applyBorder="1" applyAlignment="1">
      <alignment vertical="center"/>
    </xf>
    <xf numFmtId="0" fontId="0" fillId="0" borderId="1" xfId="0" applyBorder="1" applyAlignment="1">
      <alignment horizontal="left" vertical="center" wrapText="1"/>
    </xf>
    <xf numFmtId="0" fontId="3" fillId="2" borderId="5"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0" fillId="0" borderId="0" xfId="0" applyAlignment="1">
      <alignment horizontal="centerContinuous" vertical="center"/>
    </xf>
    <xf numFmtId="0" fontId="0" fillId="0" borderId="0" xfId="0" applyAlignment="1">
      <alignment vertical="center"/>
    </xf>
    <xf numFmtId="0" fontId="35" fillId="0" borderId="0" xfId="0" applyFont="1" applyAlignment="1">
      <alignment horizontal="centerContinuous" vertical="center"/>
    </xf>
    <xf numFmtId="0" fontId="36" fillId="0" borderId="1" xfId="0" applyFont="1" applyBorder="1" applyAlignment="1">
      <alignment vertical="center" wrapText="1"/>
    </xf>
    <xf numFmtId="0" fontId="38"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6" fillId="3" borderId="5" xfId="0" applyFont="1" applyFill="1" applyBorder="1" applyAlignment="1">
      <alignment horizontal="center" vertical="center" wrapText="1"/>
    </xf>
    <xf numFmtId="0" fontId="21"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25" fillId="2" borderId="4" xfId="0" applyFont="1" applyFill="1" applyBorder="1" applyAlignment="1">
      <alignment horizontal="center" vertical="center"/>
    </xf>
    <xf numFmtId="0" fontId="2" fillId="2" borderId="6"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14" fontId="7" fillId="0" borderId="1" xfId="0" applyNumberFormat="1" applyFont="1" applyBorder="1" applyAlignment="1">
      <alignment horizontal="center" vertical="center"/>
    </xf>
    <xf numFmtId="0" fontId="9" fillId="0" borderId="5"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20" fillId="0" borderId="10" xfId="0" applyFont="1" applyBorder="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horizontal="centerContinuous"/>
    </xf>
    <xf numFmtId="0" fontId="0" fillId="0" borderId="0" xfId="0" applyAlignment="1">
      <alignment horizontal="centerContinuous"/>
    </xf>
    <xf numFmtId="0" fontId="41" fillId="0" borderId="0" xfId="0" applyFont="1"/>
    <xf numFmtId="0" fontId="43" fillId="0" borderId="1" xfId="0" applyFont="1" applyBorder="1" applyAlignment="1">
      <alignment horizontal="centerContinuous" vertical="center" wrapText="1"/>
    </xf>
    <xf numFmtId="0" fontId="44" fillId="0" borderId="1" xfId="0" applyFont="1" applyBorder="1" applyAlignment="1">
      <alignment horizontal="centerContinuous"/>
    </xf>
    <xf numFmtId="0" fontId="42" fillId="0" borderId="0" xfId="0" applyFont="1"/>
    <xf numFmtId="0" fontId="4" fillId="0" borderId="3" xfId="0" applyFont="1" applyBorder="1" applyAlignment="1">
      <alignment vertical="center"/>
    </xf>
    <xf numFmtId="0" fontId="0" fillId="0" borderId="1" xfId="0" applyBorder="1" applyAlignment="1">
      <alignment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3" xfId="0" applyBorder="1" applyAlignment="1">
      <alignment horizontal="center" vertical="center"/>
    </xf>
    <xf numFmtId="0" fontId="0" fillId="0" borderId="5" xfId="0" applyBorder="1" applyAlignment="1">
      <alignment horizontal="center" vertical="center"/>
    </xf>
    <xf numFmtId="0" fontId="6" fillId="3" borderId="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32" fillId="2" borderId="1" xfId="0" applyFont="1" applyFill="1" applyBorder="1" applyAlignment="1">
      <alignment horizontal="center" vertical="center"/>
    </xf>
    <xf numFmtId="0" fontId="6" fillId="3" borderId="16"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24" fillId="0" borderId="3" xfId="0" applyFont="1" applyBorder="1" applyAlignment="1">
      <alignment vertical="center"/>
    </xf>
    <xf numFmtId="0" fontId="24" fillId="0" borderId="6" xfId="0" applyFont="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9" xfId="0" applyFont="1" applyFill="1" applyBorder="1" applyAlignment="1">
      <alignment horizontal="center" vertical="center"/>
    </xf>
    <xf numFmtId="0" fontId="9" fillId="0" borderId="6" xfId="0" applyFont="1" applyFill="1" applyBorder="1" applyAlignment="1" applyProtection="1">
      <alignment horizontal="center" vertical="center"/>
      <protection locked="0"/>
    </xf>
    <xf numFmtId="0" fontId="33" fillId="0" borderId="10" xfId="0" applyFont="1" applyBorder="1" applyAlignment="1">
      <alignment vertical="center"/>
    </xf>
    <xf numFmtId="0" fontId="33" fillId="0" borderId="10" xfId="0" applyFont="1" applyFill="1" applyBorder="1" applyAlignment="1">
      <alignment horizontal="center" vertical="center"/>
    </xf>
    <xf numFmtId="0" fontId="22" fillId="0" borderId="0" xfId="0" applyFont="1" applyAlignment="1">
      <alignment vertical="center"/>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762000</xdr:colOff>
      <xdr:row>3</xdr:row>
      <xdr:rowOff>28575</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47625"/>
          <a:ext cx="1362075" cy="581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104776</xdr:colOff>
      <xdr:row>0</xdr:row>
      <xdr:rowOff>133350</xdr:rowOff>
    </xdr:from>
    <xdr:to>
      <xdr:col>3</xdr:col>
      <xdr:colOff>1924050</xdr:colOff>
      <xdr:row>7</xdr:row>
      <xdr:rowOff>47626</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104776" y="133350"/>
          <a:ext cx="6048374" cy="12477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rgbClr val="0070C0"/>
              </a:solidFill>
            </a:rPr>
            <a:t>ACCREDITATION 2020 - 2024</a:t>
          </a:r>
        </a:p>
        <a:p>
          <a:pPr algn="ctr"/>
          <a:r>
            <a:rPr lang="fr-FR" sz="1200" b="1">
              <a:solidFill>
                <a:srgbClr val="0070C0"/>
              </a:solidFill>
            </a:rPr>
            <a:t>Année universitaire</a:t>
          </a:r>
          <a:r>
            <a:rPr lang="fr-FR" sz="1200" b="1" baseline="0">
              <a:solidFill>
                <a:srgbClr val="0070C0"/>
              </a:solidFill>
            </a:rPr>
            <a:t> 2021 / 2022</a:t>
          </a:r>
        </a:p>
        <a:p>
          <a:pPr algn="ctr"/>
          <a:endParaRPr lang="fr-FR" sz="1100" b="1" baseline="0">
            <a:solidFill>
              <a:srgbClr val="0070C0"/>
            </a:solidFill>
          </a:endParaRPr>
        </a:p>
        <a:p>
          <a:pPr algn="ctr"/>
          <a:r>
            <a:rPr lang="fr-FR" sz="1200" b="1" baseline="0">
              <a:solidFill>
                <a:srgbClr val="0070C0"/>
              </a:solidFill>
            </a:rPr>
            <a:t>LICENCE GENERALE</a:t>
          </a:r>
        </a:p>
        <a:p>
          <a:pPr algn="ctr"/>
          <a:endParaRPr lang="fr-FR" sz="1100" b="1" baseline="0">
            <a:solidFill>
              <a:srgbClr val="0070C0"/>
            </a:solidFill>
          </a:endParaRPr>
        </a:p>
        <a:p>
          <a:pPr algn="ctr"/>
          <a:r>
            <a:rPr lang="fr-FR" sz="1200" b="1" i="1" baseline="0">
              <a:solidFill>
                <a:srgbClr val="0070C0"/>
              </a:solidFill>
            </a:rPr>
            <a:t>Intitulé de la mention : Arts du spectacle</a:t>
          </a:r>
        </a:p>
        <a:p>
          <a:pPr algn="ctr"/>
          <a:endParaRPr lang="fr-FR" sz="1200" b="1" i="1" baseline="0">
            <a:solidFill>
              <a:srgbClr val="0070C0"/>
            </a:solidFill>
          </a:endParaRPr>
        </a:p>
        <a:p>
          <a:pPr algn="ctr"/>
          <a:endParaRPr lang="fr-FR" sz="1200" b="1" i="1" baseline="0">
            <a:solidFill>
              <a:srgbClr val="0070C0"/>
            </a:solidFill>
          </a:endParaRPr>
        </a:p>
        <a:p>
          <a:pPr algn="l"/>
          <a:endParaRPr lang="fr-FR" sz="1200" b="0" i="0" baseline="0">
            <a:solidFill>
              <a:srgbClr val="0070C0"/>
            </a:solidFill>
          </a:endParaRPr>
        </a:p>
      </xdr:txBody>
    </xdr:sp>
    <xdr:clientData/>
  </xdr:twoCellAnchor>
  <xdr:twoCellAnchor editAs="oneCell">
    <xdr:from>
      <xdr:col>0</xdr:col>
      <xdr:colOff>104775</xdr:colOff>
      <xdr:row>0</xdr:row>
      <xdr:rowOff>38100</xdr:rowOff>
    </xdr:from>
    <xdr:to>
      <xdr:col>0</xdr:col>
      <xdr:colOff>1612900</xdr:colOff>
      <xdr:row>3</xdr:row>
      <xdr:rowOff>47625</xdr:rowOff>
    </xdr:to>
    <xdr:pic>
      <xdr:nvPicPr>
        <xdr:cNvPr id="4" name="Imag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38100"/>
          <a:ext cx="1362075" cy="581025"/>
        </a:xfrm>
        <a:prstGeom prst="rect">
          <a:avLst/>
        </a:prstGeom>
        <a:noFill/>
        <a:ln>
          <a:noFill/>
        </a:ln>
      </xdr:spPr>
    </xdr:pic>
    <xdr:clientData/>
  </xdr:twoCellAnchor>
  <xdr:twoCellAnchor>
    <xdr:from>
      <xdr:col>0</xdr:col>
      <xdr:colOff>76200</xdr:colOff>
      <xdr:row>7</xdr:row>
      <xdr:rowOff>161926</xdr:rowOff>
    </xdr:from>
    <xdr:to>
      <xdr:col>3</xdr:col>
      <xdr:colOff>1981200</xdr:colOff>
      <xdr:row>22</xdr:row>
      <xdr:rowOff>0</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76200" y="1495426"/>
          <a:ext cx="6134100" cy="2695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i="1" u="sng">
              <a:solidFill>
                <a:schemeClr val="dk1"/>
              </a:solidFill>
              <a:effectLst/>
              <a:latin typeface="+mn-lt"/>
              <a:ea typeface="+mn-ea"/>
              <a:cs typeface="+mn-cs"/>
            </a:rPr>
            <a:t>MESURES TRANSITOIRES</a:t>
          </a:r>
        </a:p>
        <a:p>
          <a:endParaRPr lang="fr-FR" sz="1100" i="1">
            <a:solidFill>
              <a:schemeClr val="dk1"/>
            </a:solidFill>
            <a:effectLst/>
            <a:latin typeface="+mn-lt"/>
            <a:ea typeface="+mn-ea"/>
            <a:cs typeface="+mn-cs"/>
          </a:endParaRPr>
        </a:p>
        <a:p>
          <a:r>
            <a:rPr lang="fr-FR" sz="1100" i="1">
              <a:solidFill>
                <a:schemeClr val="dk1"/>
              </a:solidFill>
              <a:effectLst/>
              <a:latin typeface="+mn-lt"/>
              <a:ea typeface="+mn-ea"/>
              <a:cs typeface="+mn-cs"/>
            </a:rPr>
            <a:t>Dans le cadre de l’évolution de la maquette des enseignements, des mesures transitoires sont établies selon les principes suivants :</a:t>
          </a:r>
          <a:endParaRPr lang="fr-FR">
            <a:effectLst/>
          </a:endParaRPr>
        </a:p>
        <a:p>
          <a:r>
            <a:rPr lang="fr-FR" sz="1100" i="1">
              <a:solidFill>
                <a:schemeClr val="dk1"/>
              </a:solidFill>
              <a:effectLst/>
              <a:latin typeface="+mn-lt"/>
              <a:ea typeface="+mn-ea"/>
              <a:cs typeface="+mn-cs"/>
            </a:rPr>
            <a:t>- Au sein de chaque semestre, les notes obtenues à des</a:t>
          </a:r>
          <a:r>
            <a:rPr lang="fr-FR" sz="1100" b="1" i="1">
              <a:solidFill>
                <a:schemeClr val="dk1"/>
              </a:solidFill>
              <a:effectLst/>
              <a:latin typeface="+mn-lt"/>
              <a:ea typeface="+mn-ea"/>
              <a:cs typeface="+mn-cs"/>
            </a:rPr>
            <a:t> unités d’enseignement (UE)</a:t>
          </a:r>
          <a:r>
            <a:rPr lang="fr-FR" sz="1100" i="1">
              <a:solidFill>
                <a:schemeClr val="dk1"/>
              </a:solidFill>
              <a:effectLst/>
              <a:latin typeface="+mn-lt"/>
              <a:ea typeface="+mn-ea"/>
              <a:cs typeface="+mn-cs"/>
            </a:rPr>
            <a:t> </a:t>
          </a:r>
          <a:r>
            <a:rPr lang="fr-FR" sz="1100" b="1" i="1">
              <a:solidFill>
                <a:schemeClr val="dk1"/>
              </a:solidFill>
              <a:effectLst/>
              <a:latin typeface="+mn-lt"/>
              <a:ea typeface="+mn-ea"/>
              <a:cs typeface="+mn-cs"/>
            </a:rPr>
            <a:t>validées</a:t>
          </a:r>
          <a:r>
            <a:rPr lang="fr-FR" sz="1100" i="1">
              <a:solidFill>
                <a:schemeClr val="dk1"/>
              </a:solidFill>
              <a:effectLst/>
              <a:latin typeface="+mn-lt"/>
              <a:ea typeface="+mn-ea"/>
              <a:cs typeface="+mn-cs"/>
            </a:rPr>
            <a:t> avant le changement de maquette et </a:t>
          </a:r>
          <a:r>
            <a:rPr lang="fr-FR" sz="1100" b="1" i="1">
              <a:solidFill>
                <a:schemeClr val="dk1"/>
              </a:solidFill>
              <a:effectLst/>
              <a:latin typeface="+mn-lt"/>
              <a:ea typeface="+mn-ea"/>
              <a:cs typeface="+mn-cs"/>
            </a:rPr>
            <a:t>encore présentes </a:t>
          </a:r>
          <a:r>
            <a:rPr lang="fr-FR" sz="1100" i="1">
              <a:solidFill>
                <a:schemeClr val="dk1"/>
              </a:solidFill>
              <a:effectLst/>
              <a:latin typeface="+mn-lt"/>
              <a:ea typeface="+mn-ea"/>
              <a:cs typeface="+mn-cs"/>
            </a:rPr>
            <a:t>dans la nouvelle maquette, sont conservées et comptabilisées avec les coefficients de la nouvelle maquette .</a:t>
          </a:r>
          <a:endParaRPr lang="fr-FR">
            <a:effectLst/>
          </a:endParaRPr>
        </a:p>
        <a:p>
          <a:r>
            <a:rPr lang="fr-FR" sz="1100" i="1">
              <a:solidFill>
                <a:schemeClr val="dk1"/>
              </a:solidFill>
              <a:effectLst/>
              <a:latin typeface="+mn-lt"/>
              <a:ea typeface="+mn-ea"/>
              <a:cs typeface="+mn-cs"/>
            </a:rPr>
            <a:t>-</a:t>
          </a:r>
          <a:r>
            <a:rPr lang="fr-FR" sz="1100" i="1" baseline="0">
              <a:solidFill>
                <a:schemeClr val="dk1"/>
              </a:solidFill>
              <a:effectLst/>
              <a:latin typeface="+mn-lt"/>
              <a:ea typeface="+mn-ea"/>
              <a:cs typeface="+mn-cs"/>
            </a:rPr>
            <a:t> S'agissant des</a:t>
          </a:r>
          <a:r>
            <a:rPr lang="fr-FR" sz="1100" i="1">
              <a:solidFill>
                <a:schemeClr val="dk1"/>
              </a:solidFill>
              <a:effectLst/>
              <a:latin typeface="+mn-lt"/>
              <a:ea typeface="+mn-ea"/>
              <a:cs typeface="+mn-cs"/>
            </a:rPr>
            <a:t> notes obtenues à des </a:t>
          </a:r>
          <a:r>
            <a:rPr lang="fr-FR" sz="1100" b="1" i="1">
              <a:solidFill>
                <a:schemeClr val="dk1"/>
              </a:solidFill>
              <a:effectLst/>
              <a:latin typeface="+mn-lt"/>
              <a:ea typeface="+mn-ea"/>
              <a:cs typeface="+mn-cs"/>
            </a:rPr>
            <a:t>UE validées qui n’existent plus </a:t>
          </a:r>
          <a:r>
            <a:rPr lang="fr-FR" sz="1100" i="1">
              <a:solidFill>
                <a:schemeClr val="dk1"/>
              </a:solidFill>
              <a:effectLst/>
              <a:latin typeface="+mn-lt"/>
              <a:ea typeface="+mn-ea"/>
              <a:cs typeface="+mn-cs"/>
            </a:rPr>
            <a:t>dans la nouvelle maquette , deux</a:t>
          </a:r>
          <a:r>
            <a:rPr lang="fr-FR" sz="1100" i="1" baseline="0">
              <a:solidFill>
                <a:schemeClr val="dk1"/>
              </a:solidFill>
              <a:effectLst/>
              <a:latin typeface="+mn-lt"/>
              <a:ea typeface="+mn-ea"/>
              <a:cs typeface="+mn-cs"/>
            </a:rPr>
            <a:t> cas peuvent se présenter :</a:t>
          </a:r>
          <a:endParaRPr lang="fr-FR">
            <a:effectLst/>
          </a:endParaRPr>
        </a:p>
        <a:p>
          <a:r>
            <a:rPr lang="fr-FR" sz="1100" i="1" baseline="0">
              <a:solidFill>
                <a:schemeClr val="dk1"/>
              </a:solidFill>
              <a:effectLst/>
              <a:latin typeface="+mn-lt"/>
              <a:ea typeface="+mn-ea"/>
              <a:cs typeface="+mn-cs"/>
            </a:rPr>
            <a:t>  </a:t>
          </a:r>
          <a:r>
            <a:rPr lang="fr-FR" sz="1100" i="1" baseline="0">
              <a:solidFill>
                <a:schemeClr val="dk1"/>
              </a:solidFill>
              <a:effectLst/>
              <a:latin typeface="+mn-lt"/>
              <a:ea typeface="+mn-ea"/>
              <a:cs typeface="+mn-cs"/>
              <a:sym typeface="Wingdings 3" panose="05040102010807070707" pitchFamily="18" charset="2"/>
            </a:rPr>
            <a:t></a:t>
          </a:r>
          <a:r>
            <a:rPr lang="fr-FR" sz="1100" i="1" baseline="0">
              <a:solidFill>
                <a:schemeClr val="dk1"/>
              </a:solidFill>
              <a:effectLst/>
              <a:latin typeface="+mn-lt"/>
              <a:ea typeface="+mn-ea"/>
              <a:cs typeface="+mn-cs"/>
            </a:rPr>
            <a:t> les notes </a:t>
          </a:r>
          <a:r>
            <a:rPr lang="fr-FR" sz="1100" i="1">
              <a:solidFill>
                <a:schemeClr val="dk1"/>
              </a:solidFill>
              <a:effectLst/>
              <a:latin typeface="+mn-lt"/>
              <a:ea typeface="+mn-ea"/>
              <a:cs typeface="+mn-cs"/>
            </a:rPr>
            <a:t>ne sont pas conservées et ne donnent lieu à aucune équivalence de droit. Toutefois, les situations individuelles pourront être étudiées par le jury, les responsables de filières ou de parcours et le responsable de mention.</a:t>
          </a:r>
          <a:endParaRPr lang="fr-FR">
            <a:effectLst/>
          </a:endParaRPr>
        </a:p>
        <a:p>
          <a:r>
            <a:rPr lang="fr-FR" sz="1100" i="1" baseline="0">
              <a:solidFill>
                <a:schemeClr val="dk1"/>
              </a:solidFill>
              <a:effectLst/>
              <a:latin typeface="+mn-lt"/>
              <a:ea typeface="+mn-ea"/>
              <a:cs typeface="+mn-cs"/>
            </a:rPr>
            <a:t>  </a:t>
          </a:r>
          <a:r>
            <a:rPr lang="fr-FR" sz="1100" i="1" baseline="0">
              <a:solidFill>
                <a:schemeClr val="dk1"/>
              </a:solidFill>
              <a:effectLst/>
              <a:latin typeface="+mn-lt"/>
              <a:ea typeface="+mn-ea"/>
              <a:cs typeface="+mn-cs"/>
              <a:sym typeface="Wingdings 3" panose="05040102010807070707" pitchFamily="18" charset="2"/>
            </a:rPr>
            <a:t></a:t>
          </a:r>
          <a:r>
            <a:rPr lang="fr-FR" sz="1100" i="1" baseline="0">
              <a:solidFill>
                <a:schemeClr val="dk1"/>
              </a:solidFill>
              <a:effectLst/>
              <a:latin typeface="+mn-lt"/>
              <a:ea typeface="+mn-ea"/>
              <a:cs typeface="+mn-cs"/>
            </a:rPr>
            <a:t> </a:t>
          </a:r>
          <a:r>
            <a:rPr lang="fr-FR" sz="1100" i="1">
              <a:solidFill>
                <a:schemeClr val="dk1"/>
              </a:solidFill>
              <a:effectLst/>
              <a:latin typeface="+mn-lt"/>
              <a:ea typeface="+mn-ea"/>
              <a:cs typeface="+mn-cs"/>
            </a:rPr>
            <a:t>Les notes sont reportées dans les UE de la nouvelle maquette conformément au tableau de correspondance ci-dessous.</a:t>
          </a:r>
          <a:endParaRPr lang="fr-FR">
            <a:effectLst/>
          </a:endParaRPr>
        </a:p>
        <a:p>
          <a:r>
            <a:rPr lang="fr-FR" sz="1100" i="1">
              <a:solidFill>
                <a:schemeClr val="dk1"/>
              </a:solidFill>
              <a:effectLst/>
              <a:latin typeface="+mn-lt"/>
              <a:ea typeface="+mn-ea"/>
              <a:cs typeface="+mn-cs"/>
            </a:rPr>
            <a:t> </a:t>
          </a:r>
          <a:endParaRPr lang="fr-FR">
            <a:effectLst/>
          </a:endParaRPr>
        </a:p>
        <a:p>
          <a:r>
            <a:rPr lang="fr-FR" sz="1100" i="1">
              <a:solidFill>
                <a:schemeClr val="dk1"/>
              </a:solidFill>
              <a:effectLst/>
              <a:latin typeface="+mn-lt"/>
              <a:ea typeface="+mn-ea"/>
              <a:cs typeface="+mn-cs"/>
            </a:rPr>
            <a:t> </a:t>
          </a:r>
          <a:endParaRPr lang="fr-FR">
            <a:effectLst/>
          </a:endParaRPr>
        </a:p>
        <a:p>
          <a:r>
            <a:rPr lang="fr-FR" sz="1100" i="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endParaRPr lang="fr-FR" sz="1100"/>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0" workbookViewId="0">
      <selection activeCell="B12" sqref="B12"/>
    </sheetView>
  </sheetViews>
  <sheetFormatPr baseColWidth="10" defaultColWidth="10.85546875" defaultRowHeight="15"/>
  <cols>
    <col min="1" max="1" width="36.28515625" style="139" customWidth="1"/>
    <col min="2" max="2" width="115" style="143" customWidth="1"/>
    <col min="3" max="8" width="10.85546875" style="143"/>
    <col min="9" max="16384" width="10.85546875" style="139"/>
  </cols>
  <sheetData>
    <row r="1" spans="1:8" ht="15.75">
      <c r="A1" s="18" t="s">
        <v>33</v>
      </c>
      <c r="B1" s="138"/>
      <c r="C1" s="139"/>
      <c r="D1" s="139"/>
      <c r="E1" s="139"/>
      <c r="F1" s="139"/>
      <c r="G1" s="139"/>
      <c r="H1" s="139"/>
    </row>
    <row r="2" spans="1:8" ht="15.75">
      <c r="A2" s="18" t="s">
        <v>271</v>
      </c>
      <c r="B2" s="138"/>
      <c r="C2" s="139"/>
      <c r="D2" s="139"/>
      <c r="E2" s="139"/>
      <c r="F2" s="139"/>
      <c r="G2" s="139"/>
      <c r="H2" s="139"/>
    </row>
    <row r="3" spans="1:8" ht="15.75">
      <c r="A3" s="18"/>
      <c r="B3" s="138"/>
      <c r="C3" s="139"/>
      <c r="D3" s="139"/>
      <c r="E3" s="139"/>
      <c r="F3" s="139"/>
      <c r="G3" s="139"/>
      <c r="H3" s="139"/>
    </row>
    <row r="4" spans="1:8" ht="15.75">
      <c r="A4" s="18" t="s">
        <v>246</v>
      </c>
      <c r="B4" s="138"/>
      <c r="C4" s="139"/>
      <c r="D4" s="139"/>
      <c r="E4" s="139"/>
      <c r="F4" s="139"/>
      <c r="G4" s="139"/>
      <c r="H4" s="139"/>
    </row>
    <row r="5" spans="1:8" ht="15.75">
      <c r="A5" s="18"/>
      <c r="B5" s="138"/>
      <c r="C5" s="139"/>
      <c r="D5" s="139"/>
      <c r="E5" s="139"/>
      <c r="F5" s="139"/>
      <c r="G5" s="139"/>
      <c r="H5" s="139"/>
    </row>
    <row r="6" spans="1:8" ht="15.75">
      <c r="A6" s="18" t="s">
        <v>237</v>
      </c>
      <c r="B6" s="138"/>
      <c r="C6" s="139"/>
      <c r="D6" s="139"/>
      <c r="E6" s="139"/>
      <c r="F6" s="139"/>
      <c r="G6" s="139"/>
      <c r="H6" s="139"/>
    </row>
    <row r="7" spans="1:8" ht="14.25" customHeight="1"/>
    <row r="8" spans="1:8" ht="18.75">
      <c r="A8" s="140" t="s">
        <v>247</v>
      </c>
      <c r="B8" s="138"/>
      <c r="C8" s="139"/>
      <c r="D8" s="139"/>
      <c r="E8" s="139"/>
      <c r="F8" s="139"/>
      <c r="G8" s="139"/>
      <c r="H8" s="139"/>
    </row>
    <row r="10" spans="1:8" ht="95.1" customHeight="1">
      <c r="A10" s="141" t="s">
        <v>248</v>
      </c>
      <c r="B10" s="142" t="s">
        <v>259</v>
      </c>
      <c r="C10" s="139"/>
      <c r="D10" s="139"/>
      <c r="E10" s="139"/>
      <c r="F10" s="139"/>
      <c r="G10" s="139"/>
      <c r="H10" s="139"/>
    </row>
    <row r="11" spans="1:8" ht="173.1" customHeight="1">
      <c r="A11" s="141" t="s">
        <v>257</v>
      </c>
      <c r="B11" s="142" t="s">
        <v>263</v>
      </c>
      <c r="C11" s="139"/>
      <c r="D11" s="139"/>
      <c r="E11" s="139"/>
      <c r="F11" s="139"/>
      <c r="G11" s="139"/>
      <c r="H11" s="139"/>
    </row>
    <row r="12" spans="1:8" ht="135.94999999999999" customHeight="1">
      <c r="A12" s="141" t="s">
        <v>250</v>
      </c>
      <c r="B12" s="142" t="s">
        <v>286</v>
      </c>
      <c r="C12" s="139"/>
      <c r="D12" s="139"/>
      <c r="E12" s="139"/>
      <c r="F12" s="139"/>
      <c r="G12" s="139"/>
      <c r="H12" s="139"/>
    </row>
    <row r="13" spans="1:8" ht="95.1" customHeight="1">
      <c r="A13" s="141" t="s">
        <v>251</v>
      </c>
      <c r="B13" s="142" t="s">
        <v>262</v>
      </c>
      <c r="C13" s="139"/>
      <c r="D13" s="139"/>
      <c r="E13" s="139"/>
      <c r="F13" s="139"/>
      <c r="G13" s="139"/>
      <c r="H13" s="139"/>
    </row>
    <row r="14" spans="1:8" ht="95.1" customHeight="1">
      <c r="A14" s="141" t="s">
        <v>252</v>
      </c>
      <c r="B14" s="142" t="s">
        <v>249</v>
      </c>
    </row>
    <row r="15" spans="1:8" ht="90.95" customHeight="1">
      <c r="A15" s="141" t="s">
        <v>253</v>
      </c>
      <c r="B15" s="124" t="s">
        <v>254</v>
      </c>
    </row>
    <row r="16" spans="1:8" s="144" customFormat="1">
      <c r="B16" s="145"/>
      <c r="C16" s="145"/>
      <c r="D16" s="145"/>
      <c r="E16" s="145"/>
      <c r="F16" s="145"/>
      <c r="G16" s="145"/>
      <c r="H16" s="145"/>
    </row>
    <row r="17" spans="2:8" s="144" customFormat="1">
      <c r="B17" s="145"/>
      <c r="C17" s="145"/>
      <c r="D17" s="145"/>
      <c r="E17" s="145"/>
      <c r="F17" s="145"/>
      <c r="G17" s="145"/>
      <c r="H17" s="145"/>
    </row>
    <row r="18" spans="2:8" s="144" customFormat="1">
      <c r="B18" s="145"/>
      <c r="C18" s="145"/>
      <c r="D18" s="145"/>
      <c r="E18" s="145"/>
      <c r="F18" s="145"/>
      <c r="G18" s="145"/>
      <c r="H18" s="145"/>
    </row>
    <row r="19" spans="2:8" s="144" customFormat="1">
      <c r="B19" s="145"/>
      <c r="C19" s="145"/>
      <c r="D19" s="145"/>
      <c r="E19" s="145"/>
      <c r="F19" s="145"/>
      <c r="G19" s="145"/>
      <c r="H19" s="145"/>
    </row>
    <row r="20" spans="2:8" s="144" customFormat="1">
      <c r="B20" s="145"/>
      <c r="C20" s="145"/>
      <c r="D20" s="145"/>
      <c r="E20" s="145"/>
      <c r="F20" s="145"/>
      <c r="G20" s="145"/>
      <c r="H20" s="145"/>
    </row>
    <row r="21" spans="2:8" s="144" customFormat="1">
      <c r="B21" s="145"/>
      <c r="C21" s="145"/>
      <c r="D21" s="145"/>
      <c r="E21" s="145"/>
      <c r="F21" s="145"/>
      <c r="G21" s="145"/>
      <c r="H21" s="145"/>
    </row>
  </sheetData>
  <printOptions horizontalCentered="1"/>
  <pageMargins left="0" right="0" top="0" bottom="0" header="0.31496062992125984" footer="0.31496062992125984"/>
  <pageSetup paperSize="9" scale="95" orientation="landscape" r:id="rId1"/>
  <headerFooter>
    <oddFooter>&amp;C&amp;8&amp;P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zoomScale="90" zoomScaleNormal="90" zoomScalePageLayoutView="90" workbookViewId="0">
      <selection activeCell="E31" sqref="E31:L44"/>
    </sheetView>
  </sheetViews>
  <sheetFormatPr baseColWidth="10" defaultColWidth="10.85546875" defaultRowHeight="13.5"/>
  <cols>
    <col min="1" max="1" width="8.7109375" style="3" customWidth="1"/>
    <col min="2" max="2" width="32"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33</v>
      </c>
      <c r="E1" s="38"/>
      <c r="F1" s="38"/>
      <c r="G1" s="38"/>
      <c r="H1" s="38"/>
      <c r="I1" s="38"/>
      <c r="J1" s="38"/>
      <c r="K1" s="38"/>
      <c r="L1" s="38"/>
      <c r="M1" s="38"/>
      <c r="N1" s="38"/>
      <c r="O1" s="38"/>
      <c r="P1" s="38"/>
      <c r="Q1" s="38"/>
      <c r="R1" s="38"/>
      <c r="S1" s="38"/>
      <c r="T1" s="38"/>
      <c r="U1" s="49"/>
      <c r="V1" s="49"/>
      <c r="W1" s="49"/>
    </row>
    <row r="2" spans="1:23" s="1" customFormat="1" ht="15.75" customHeight="1">
      <c r="D2" s="18" t="s">
        <v>86</v>
      </c>
      <c r="E2" s="19"/>
      <c r="F2" s="19"/>
      <c r="G2" s="19"/>
      <c r="H2" s="19"/>
      <c r="I2" s="19"/>
      <c r="J2" s="19"/>
      <c r="K2" s="19"/>
      <c r="L2" s="19"/>
      <c r="M2" s="19"/>
      <c r="N2" s="19"/>
      <c r="O2" s="19"/>
      <c r="P2" s="19"/>
      <c r="Q2" s="19"/>
      <c r="R2" s="19"/>
      <c r="S2" s="19"/>
      <c r="T2" s="19"/>
      <c r="U2" s="50"/>
      <c r="V2" s="50"/>
      <c r="W2" s="50"/>
    </row>
    <row r="3" spans="1:23" s="2" customFormat="1" ht="15.75" customHeight="1">
      <c r="D3" s="18" t="s">
        <v>272</v>
      </c>
      <c r="E3" s="20"/>
      <c r="F3" s="20"/>
      <c r="G3" s="20"/>
      <c r="H3" s="20"/>
      <c r="I3" s="20"/>
      <c r="J3" s="20"/>
      <c r="K3" s="20"/>
      <c r="L3" s="20"/>
      <c r="M3" s="20"/>
      <c r="N3" s="20"/>
      <c r="O3" s="20"/>
      <c r="P3" s="20"/>
      <c r="Q3" s="20"/>
      <c r="R3" s="20"/>
      <c r="S3" s="20"/>
      <c r="T3" s="20"/>
      <c r="U3" s="51"/>
      <c r="V3" s="51"/>
      <c r="W3" s="51"/>
    </row>
    <row r="4" spans="1:23" ht="15" customHeight="1">
      <c r="A4" s="35" t="s">
        <v>268</v>
      </c>
      <c r="B4" s="36"/>
      <c r="C4" s="154">
        <v>44299</v>
      </c>
      <c r="D4" s="21"/>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16">
        <v>44335</v>
      </c>
      <c r="D5" s="40" t="s">
        <v>97</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237</v>
      </c>
      <c r="E6" s="40"/>
      <c r="F6" s="40"/>
      <c r="G6" s="40"/>
      <c r="H6" s="40"/>
      <c r="I6" s="40"/>
      <c r="J6" s="40"/>
      <c r="K6" s="40"/>
      <c r="L6" s="40"/>
      <c r="M6" s="40"/>
      <c r="N6" s="40"/>
      <c r="O6" s="40"/>
      <c r="P6" s="40"/>
      <c r="Q6" s="40"/>
      <c r="R6" s="40"/>
      <c r="S6" s="40"/>
      <c r="T6" s="40"/>
      <c r="U6" s="54"/>
      <c r="V6" s="54"/>
      <c r="W6" s="54"/>
    </row>
    <row r="7" spans="1:23" s="42" customFormat="1" ht="19.5" customHeight="1">
      <c r="A7" s="37" t="s">
        <v>232</v>
      </c>
      <c r="B7" s="4"/>
      <c r="C7" s="37" t="s">
        <v>233</v>
      </c>
      <c r="D7" s="40" t="s">
        <v>240</v>
      </c>
      <c r="E7" s="40"/>
      <c r="F7" s="40"/>
      <c r="G7" s="40"/>
      <c r="H7" s="40"/>
      <c r="I7" s="40"/>
      <c r="J7" s="40"/>
      <c r="K7" s="40"/>
      <c r="L7" s="40"/>
      <c r="M7" s="40"/>
      <c r="N7" s="40"/>
      <c r="O7" s="40"/>
      <c r="P7" s="40"/>
      <c r="Q7" s="40"/>
      <c r="R7" s="40"/>
      <c r="S7" s="40"/>
      <c r="T7" s="40"/>
      <c r="U7" s="54"/>
      <c r="V7" s="54"/>
      <c r="W7" s="54"/>
    </row>
    <row r="8" spans="1:23" s="1" customFormat="1" ht="6.75" customHeight="1">
      <c r="K8" s="5"/>
      <c r="L8" s="5"/>
      <c r="M8" s="5"/>
      <c r="U8" s="55"/>
      <c r="V8" s="55"/>
      <c r="W8" s="55"/>
    </row>
    <row r="9" spans="1:23" s="7" customFormat="1" ht="24.75" customHeight="1">
      <c r="A9" s="183" t="s">
        <v>90</v>
      </c>
      <c r="B9" s="186" t="s">
        <v>234</v>
      </c>
      <c r="C9" s="189" t="s">
        <v>7</v>
      </c>
      <c r="D9" s="27" t="s">
        <v>11</v>
      </c>
      <c r="E9" s="22"/>
      <c r="F9" s="22"/>
      <c r="G9" s="22"/>
      <c r="H9" s="22"/>
      <c r="I9" s="22"/>
      <c r="J9" s="23"/>
      <c r="K9" s="189" t="s">
        <v>92</v>
      </c>
      <c r="L9" s="189" t="s">
        <v>266</v>
      </c>
      <c r="M9" s="189" t="s">
        <v>267</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0" t="s">
        <v>91</v>
      </c>
      <c r="J10" s="189" t="s">
        <v>87</v>
      </c>
      <c r="K10" s="190"/>
      <c r="L10" s="190"/>
      <c r="M10" s="195"/>
      <c r="N10" s="24" t="s">
        <v>23</v>
      </c>
      <c r="O10" s="24"/>
      <c r="P10" s="22"/>
      <c r="Q10" s="23"/>
      <c r="R10" s="23"/>
      <c r="S10" s="25"/>
      <c r="T10" s="43" t="s">
        <v>88</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24</v>
      </c>
      <c r="O11" s="27"/>
      <c r="P11" s="22"/>
      <c r="Q11" s="23"/>
      <c r="R11" s="23"/>
      <c r="S11" s="25"/>
      <c r="T11" s="28" t="s">
        <v>24</v>
      </c>
      <c r="U11" s="27"/>
      <c r="V11" s="22"/>
      <c r="W11" s="22"/>
    </row>
    <row r="12" spans="1:23" s="7" customFormat="1" ht="28.5" customHeight="1">
      <c r="A12" s="184"/>
      <c r="B12" s="187"/>
      <c r="C12" s="190"/>
      <c r="D12" s="193"/>
      <c r="E12" s="184"/>
      <c r="F12" s="184"/>
      <c r="G12" s="199"/>
      <c r="H12" s="202"/>
      <c r="I12" s="190"/>
      <c r="J12" s="190"/>
      <c r="K12" s="190"/>
      <c r="L12" s="190"/>
      <c r="M12" s="195"/>
      <c r="N12" s="29" t="s">
        <v>34</v>
      </c>
      <c r="O12" s="29"/>
      <c r="P12" s="22" t="s">
        <v>25</v>
      </c>
      <c r="Q12" s="23"/>
      <c r="R12" s="44" t="s">
        <v>35</v>
      </c>
      <c r="S12" s="45"/>
      <c r="T12" s="28" t="s">
        <v>89</v>
      </c>
      <c r="U12" s="23"/>
      <c r="V12" s="46" t="s">
        <v>35</v>
      </c>
      <c r="W12" s="22"/>
    </row>
    <row r="13" spans="1:23" s="7" customFormat="1" ht="26.25" customHeight="1">
      <c r="A13" s="185"/>
      <c r="B13" s="188"/>
      <c r="C13" s="191"/>
      <c r="D13" s="194"/>
      <c r="E13" s="185"/>
      <c r="F13" s="185"/>
      <c r="G13" s="200"/>
      <c r="H13" s="203"/>
      <c r="I13" s="191"/>
      <c r="J13" s="191"/>
      <c r="K13" s="191"/>
      <c r="L13" s="191"/>
      <c r="M13" s="196"/>
      <c r="N13" s="146" t="s">
        <v>26</v>
      </c>
      <c r="O13" s="31" t="s">
        <v>27</v>
      </c>
      <c r="P13" s="30" t="s">
        <v>26</v>
      </c>
      <c r="Q13" s="31" t="s">
        <v>27</v>
      </c>
      <c r="R13" s="30" t="s">
        <v>26</v>
      </c>
      <c r="S13" s="31" t="s">
        <v>27</v>
      </c>
      <c r="T13" s="32" t="s">
        <v>26</v>
      </c>
      <c r="U13" s="31" t="s">
        <v>27</v>
      </c>
      <c r="V13" s="30" t="s">
        <v>26</v>
      </c>
      <c r="W13" s="30" t="s">
        <v>27</v>
      </c>
    </row>
    <row r="14" spans="1:23" s="1" customFormat="1" ht="22.5" customHeight="1">
      <c r="A14" s="33" t="s">
        <v>74</v>
      </c>
      <c r="B14" s="59" t="s">
        <v>179</v>
      </c>
      <c r="C14" s="65"/>
      <c r="D14" s="8">
        <f t="shared" ref="D14:I14" si="0">SUM(D15:D19)</f>
        <v>90</v>
      </c>
      <c r="E14" s="8">
        <f t="shared" si="0"/>
        <v>0</v>
      </c>
      <c r="F14" s="8">
        <f t="shared" si="0"/>
        <v>0</v>
      </c>
      <c r="G14" s="8">
        <f t="shared" si="0"/>
        <v>0</v>
      </c>
      <c r="H14" s="56">
        <f t="shared" si="0"/>
        <v>90</v>
      </c>
      <c r="I14" s="56">
        <f t="shared" si="0"/>
        <v>0</v>
      </c>
      <c r="J14" s="56">
        <f>I14+H14</f>
        <v>90</v>
      </c>
      <c r="K14" s="95"/>
      <c r="L14" s="58">
        <f>SUM(L15:L19)</f>
        <v>9.5</v>
      </c>
      <c r="M14" s="150">
        <v>7</v>
      </c>
      <c r="N14" s="125"/>
      <c r="O14" s="125"/>
      <c r="P14" s="126"/>
      <c r="Q14" s="127"/>
      <c r="R14" s="128"/>
      <c r="S14" s="129"/>
      <c r="T14" s="130"/>
      <c r="U14" s="126"/>
      <c r="V14" s="126"/>
      <c r="W14" s="126"/>
    </row>
    <row r="15" spans="1:23" s="1" customFormat="1" ht="24" customHeight="1">
      <c r="A15" s="34" t="s">
        <v>75</v>
      </c>
      <c r="B15" s="60" t="s">
        <v>201</v>
      </c>
      <c r="C15" s="66" t="s">
        <v>174</v>
      </c>
      <c r="D15" s="63">
        <v>18</v>
      </c>
      <c r="E15" s="13"/>
      <c r="F15" s="13"/>
      <c r="G15" s="47"/>
      <c r="H15" s="11">
        <f t="shared" ref="H15" si="1">SUM(D15:G15)</f>
        <v>18</v>
      </c>
      <c r="I15" s="48"/>
      <c r="J15" s="17">
        <f t="shared" ref="J15:J19" si="2">I15+H15</f>
        <v>18</v>
      </c>
      <c r="K15" s="12">
        <v>2</v>
      </c>
      <c r="L15" s="12">
        <v>2</v>
      </c>
      <c r="M15" s="151"/>
      <c r="N15" s="155"/>
      <c r="O15" s="156"/>
      <c r="P15" s="157">
        <v>100</v>
      </c>
      <c r="Q15" s="131" t="s">
        <v>255</v>
      </c>
      <c r="R15" s="132"/>
      <c r="S15" s="135"/>
      <c r="T15" s="157">
        <v>100</v>
      </c>
      <c r="U15" s="131" t="s">
        <v>255</v>
      </c>
      <c r="V15" s="157"/>
      <c r="W15" s="157"/>
    </row>
    <row r="16" spans="1:23" s="1" customFormat="1" ht="24" customHeight="1">
      <c r="A16" s="34" t="s">
        <v>76</v>
      </c>
      <c r="B16" s="60" t="s">
        <v>209</v>
      </c>
      <c r="C16" s="66" t="s">
        <v>174</v>
      </c>
      <c r="D16" s="63">
        <v>18</v>
      </c>
      <c r="E16" s="13"/>
      <c r="F16" s="13"/>
      <c r="G16" s="47"/>
      <c r="H16" s="11">
        <f t="shared" ref="H16:H19" si="3">SUM(D16:G16)</f>
        <v>18</v>
      </c>
      <c r="I16" s="48"/>
      <c r="J16" s="17">
        <f t="shared" si="2"/>
        <v>18</v>
      </c>
      <c r="K16" s="12">
        <v>2</v>
      </c>
      <c r="L16" s="12">
        <v>2</v>
      </c>
      <c r="M16" s="151"/>
      <c r="N16" s="155"/>
      <c r="O16" s="156"/>
      <c r="P16" s="157">
        <v>100</v>
      </c>
      <c r="Q16" s="131" t="s">
        <v>255</v>
      </c>
      <c r="R16" s="132"/>
      <c r="S16" s="135"/>
      <c r="T16" s="157">
        <v>100</v>
      </c>
      <c r="U16" s="131" t="s">
        <v>255</v>
      </c>
      <c r="V16" s="132"/>
      <c r="W16" s="132"/>
    </row>
    <row r="17" spans="1:23" s="1" customFormat="1" ht="24" customHeight="1">
      <c r="A17" s="34" t="s">
        <v>77</v>
      </c>
      <c r="B17" s="60" t="s">
        <v>173</v>
      </c>
      <c r="C17" s="66" t="s">
        <v>174</v>
      </c>
      <c r="D17" s="63">
        <v>18</v>
      </c>
      <c r="E17" s="13"/>
      <c r="F17" s="13"/>
      <c r="G17" s="47"/>
      <c r="H17" s="11">
        <f t="shared" si="3"/>
        <v>18</v>
      </c>
      <c r="I17" s="48"/>
      <c r="J17" s="17">
        <f t="shared" si="2"/>
        <v>18</v>
      </c>
      <c r="K17" s="12">
        <v>2</v>
      </c>
      <c r="L17" s="12">
        <v>2</v>
      </c>
      <c r="M17" s="151"/>
      <c r="N17" s="155"/>
      <c r="O17" s="156"/>
      <c r="P17" s="157">
        <v>100</v>
      </c>
      <c r="Q17" s="131" t="s">
        <v>255</v>
      </c>
      <c r="R17" s="132"/>
      <c r="S17" s="135"/>
      <c r="T17" s="157">
        <v>100</v>
      </c>
      <c r="U17" s="131" t="s">
        <v>255</v>
      </c>
      <c r="V17" s="132"/>
      <c r="W17" s="132"/>
    </row>
    <row r="18" spans="1:23" s="1" customFormat="1" ht="24" customHeight="1">
      <c r="A18" s="34" t="s">
        <v>78</v>
      </c>
      <c r="B18" s="60" t="s">
        <v>188</v>
      </c>
      <c r="C18" s="66" t="s">
        <v>174</v>
      </c>
      <c r="D18" s="63">
        <v>18</v>
      </c>
      <c r="E18" s="13"/>
      <c r="F18" s="13"/>
      <c r="G18" s="47"/>
      <c r="H18" s="11">
        <f t="shared" si="3"/>
        <v>18</v>
      </c>
      <c r="I18" s="48"/>
      <c r="J18" s="17">
        <f t="shared" si="2"/>
        <v>18</v>
      </c>
      <c r="K18" s="12">
        <v>1.5</v>
      </c>
      <c r="L18" s="12">
        <v>1.5</v>
      </c>
      <c r="M18" s="151"/>
      <c r="N18" s="155"/>
      <c r="O18" s="156"/>
      <c r="P18" s="157">
        <v>100</v>
      </c>
      <c r="Q18" s="131" t="s">
        <v>255</v>
      </c>
      <c r="R18" s="132"/>
      <c r="S18" s="135"/>
      <c r="T18" s="157">
        <v>100</v>
      </c>
      <c r="U18" s="131" t="s">
        <v>255</v>
      </c>
      <c r="V18" s="132"/>
      <c r="W18" s="132"/>
    </row>
    <row r="19" spans="1:23" s="1" customFormat="1" ht="24" customHeight="1">
      <c r="A19" s="34" t="s">
        <v>79</v>
      </c>
      <c r="B19" s="60" t="s">
        <v>218</v>
      </c>
      <c r="C19" s="66" t="s">
        <v>174</v>
      </c>
      <c r="D19" s="63">
        <v>18</v>
      </c>
      <c r="E19" s="13"/>
      <c r="F19" s="13"/>
      <c r="G19" s="47"/>
      <c r="H19" s="11">
        <f t="shared" si="3"/>
        <v>18</v>
      </c>
      <c r="I19" s="57"/>
      <c r="J19" s="17">
        <f t="shared" si="2"/>
        <v>18</v>
      </c>
      <c r="K19" s="12">
        <v>2</v>
      </c>
      <c r="L19" s="12">
        <v>2</v>
      </c>
      <c r="M19" s="151"/>
      <c r="N19" s="155"/>
      <c r="O19" s="158"/>
      <c r="P19" s="157">
        <v>100</v>
      </c>
      <c r="Q19" s="131" t="s">
        <v>255</v>
      </c>
      <c r="R19" s="132"/>
      <c r="S19" s="135"/>
      <c r="T19" s="157">
        <v>100</v>
      </c>
      <c r="U19" s="131" t="s">
        <v>255</v>
      </c>
      <c r="V19" s="132"/>
      <c r="W19" s="132"/>
    </row>
    <row r="20" spans="1:23" s="1" customFormat="1" ht="22.5" customHeight="1">
      <c r="A20" s="33" t="s">
        <v>156</v>
      </c>
      <c r="B20" s="59" t="s">
        <v>202</v>
      </c>
      <c r="C20" s="65"/>
      <c r="D20" s="8">
        <f t="shared" ref="D20:I20" si="4">SUM(D21:D23)</f>
        <v>0</v>
      </c>
      <c r="E20" s="8">
        <f t="shared" si="4"/>
        <v>0</v>
      </c>
      <c r="F20" s="8">
        <f t="shared" si="4"/>
        <v>54</v>
      </c>
      <c r="G20" s="8">
        <f t="shared" si="4"/>
        <v>0</v>
      </c>
      <c r="H20" s="56">
        <f t="shared" si="4"/>
        <v>54</v>
      </c>
      <c r="I20" s="56">
        <f t="shared" si="4"/>
        <v>0</v>
      </c>
      <c r="J20" s="56">
        <f>I20+H20</f>
        <v>54</v>
      </c>
      <c r="K20" s="95"/>
      <c r="L20" s="58">
        <f>SUM(L21:L23)</f>
        <v>5.5</v>
      </c>
      <c r="M20" s="150">
        <v>7</v>
      </c>
      <c r="N20" s="159"/>
      <c r="O20" s="159"/>
      <c r="P20" s="160"/>
      <c r="Q20" s="133"/>
      <c r="R20" s="160"/>
      <c r="S20" s="161"/>
      <c r="T20" s="160"/>
      <c r="U20" s="162"/>
      <c r="V20" s="160"/>
      <c r="W20" s="160"/>
    </row>
    <row r="21" spans="1:23" s="1" customFormat="1" ht="24" customHeight="1">
      <c r="A21" s="34" t="s">
        <v>157</v>
      </c>
      <c r="B21" s="60" t="s">
        <v>203</v>
      </c>
      <c r="C21" s="66" t="s">
        <v>174</v>
      </c>
      <c r="D21" s="62"/>
      <c r="E21" s="9"/>
      <c r="F21" s="13">
        <v>18</v>
      </c>
      <c r="G21" s="10"/>
      <c r="H21" s="11">
        <f>SUM(D21:G21)</f>
        <v>18</v>
      </c>
      <c r="I21" s="12"/>
      <c r="J21" s="17">
        <f>I21+H21</f>
        <v>18</v>
      </c>
      <c r="K21" s="12">
        <v>2</v>
      </c>
      <c r="L21" s="12">
        <v>2</v>
      </c>
      <c r="M21" s="151"/>
      <c r="N21" s="155">
        <v>50</v>
      </c>
      <c r="O21" s="156" t="s">
        <v>34</v>
      </c>
      <c r="P21" s="132">
        <v>50</v>
      </c>
      <c r="Q21" s="131" t="s">
        <v>255</v>
      </c>
      <c r="R21" s="157"/>
      <c r="S21" s="163"/>
      <c r="T21" s="157">
        <v>100</v>
      </c>
      <c r="U21" s="131" t="s">
        <v>255</v>
      </c>
      <c r="V21" s="132"/>
      <c r="W21" s="132"/>
    </row>
    <row r="22" spans="1:23" s="1" customFormat="1" ht="24" customHeight="1">
      <c r="A22" s="34" t="s">
        <v>158</v>
      </c>
      <c r="B22" s="60" t="s">
        <v>216</v>
      </c>
      <c r="C22" s="66" t="s">
        <v>174</v>
      </c>
      <c r="D22" s="62"/>
      <c r="E22" s="9"/>
      <c r="F22" s="13">
        <v>18</v>
      </c>
      <c r="G22" s="10"/>
      <c r="H22" s="11">
        <f t="shared" ref="H22" si="5">SUM(D22:G22)</f>
        <v>18</v>
      </c>
      <c r="I22" s="48"/>
      <c r="J22" s="17">
        <f t="shared" ref="J22:J23" si="6">I22+H22</f>
        <v>18</v>
      </c>
      <c r="K22" s="12">
        <v>2</v>
      </c>
      <c r="L22" s="12">
        <v>2</v>
      </c>
      <c r="M22" s="151"/>
      <c r="N22" s="155">
        <v>50</v>
      </c>
      <c r="O22" s="156" t="s">
        <v>34</v>
      </c>
      <c r="P22" s="132">
        <v>50</v>
      </c>
      <c r="Q22" s="131" t="s">
        <v>255</v>
      </c>
      <c r="R22" s="157"/>
      <c r="S22" s="163"/>
      <c r="T22" s="157">
        <v>100</v>
      </c>
      <c r="U22" s="131" t="s">
        <v>255</v>
      </c>
      <c r="V22" s="157"/>
      <c r="W22" s="157"/>
    </row>
    <row r="23" spans="1:23" s="1" customFormat="1" ht="24" customHeight="1">
      <c r="A23" s="34" t="s">
        <v>159</v>
      </c>
      <c r="B23" s="60" t="s">
        <v>210</v>
      </c>
      <c r="C23" s="66" t="s">
        <v>174</v>
      </c>
      <c r="D23" s="62"/>
      <c r="E23" s="9"/>
      <c r="F23" s="13">
        <v>18</v>
      </c>
      <c r="G23" s="10"/>
      <c r="H23" s="11">
        <f t="shared" ref="H23" si="7">SUM(D23:G23)</f>
        <v>18</v>
      </c>
      <c r="I23" s="48"/>
      <c r="J23" s="17">
        <f t="shared" si="6"/>
        <v>18</v>
      </c>
      <c r="K23" s="12">
        <v>1.5</v>
      </c>
      <c r="L23" s="12">
        <v>1.5</v>
      </c>
      <c r="M23" s="151"/>
      <c r="N23" s="155">
        <v>50</v>
      </c>
      <c r="O23" s="156" t="s">
        <v>34</v>
      </c>
      <c r="P23" s="132">
        <v>50</v>
      </c>
      <c r="Q23" s="131" t="s">
        <v>255</v>
      </c>
      <c r="R23" s="157"/>
      <c r="S23" s="163"/>
      <c r="T23" s="157">
        <v>100</v>
      </c>
      <c r="U23" s="131" t="s">
        <v>255</v>
      </c>
      <c r="V23" s="157"/>
      <c r="W23" s="157"/>
    </row>
    <row r="24" spans="1:23" s="1" customFormat="1" ht="22.5" customHeight="1">
      <c r="A24" s="33" t="s">
        <v>160</v>
      </c>
      <c r="B24" s="59" t="s">
        <v>229</v>
      </c>
      <c r="C24" s="65"/>
      <c r="D24" s="8">
        <f t="shared" ref="D24:I24" si="8">SUM(D25:D27)</f>
        <v>36</v>
      </c>
      <c r="E24" s="8">
        <f t="shared" si="8"/>
        <v>0</v>
      </c>
      <c r="F24" s="8">
        <f t="shared" si="8"/>
        <v>18</v>
      </c>
      <c r="G24" s="8">
        <f t="shared" si="8"/>
        <v>0</v>
      </c>
      <c r="H24" s="56">
        <f t="shared" si="8"/>
        <v>54</v>
      </c>
      <c r="I24" s="56">
        <f t="shared" si="8"/>
        <v>0</v>
      </c>
      <c r="J24" s="56">
        <f>I24+H24</f>
        <v>54</v>
      </c>
      <c r="K24" s="95"/>
      <c r="L24" s="58">
        <f>SUM(L25:L27)</f>
        <v>8</v>
      </c>
      <c r="M24" s="150">
        <v>7</v>
      </c>
      <c r="N24" s="159"/>
      <c r="O24" s="159"/>
      <c r="P24" s="160"/>
      <c r="Q24" s="133"/>
      <c r="R24" s="160"/>
      <c r="S24" s="161"/>
      <c r="T24" s="160"/>
      <c r="U24" s="162"/>
      <c r="V24" s="160"/>
      <c r="W24" s="160"/>
    </row>
    <row r="25" spans="1:23" s="1" customFormat="1" ht="24" customHeight="1">
      <c r="A25" s="34" t="s">
        <v>161</v>
      </c>
      <c r="B25" s="60" t="s">
        <v>197</v>
      </c>
      <c r="C25" s="66" t="s">
        <v>174</v>
      </c>
      <c r="D25" s="62">
        <v>18</v>
      </c>
      <c r="E25" s="9"/>
      <c r="F25" s="9"/>
      <c r="G25" s="10"/>
      <c r="H25" s="11">
        <f t="shared" ref="H25:H27" si="9">SUM(D25:G25)</f>
        <v>18</v>
      </c>
      <c r="I25" s="48"/>
      <c r="J25" s="17">
        <f t="shared" ref="J25:J27" si="10">I25+H25</f>
        <v>18</v>
      </c>
      <c r="K25" s="12">
        <v>3</v>
      </c>
      <c r="L25" s="12">
        <v>3</v>
      </c>
      <c r="M25" s="151"/>
      <c r="N25" s="164"/>
      <c r="O25" s="131"/>
      <c r="P25" s="157">
        <v>100</v>
      </c>
      <c r="Q25" s="131" t="s">
        <v>255</v>
      </c>
      <c r="R25" s="157"/>
      <c r="S25" s="163"/>
      <c r="T25" s="157">
        <v>100</v>
      </c>
      <c r="U25" s="131" t="s">
        <v>255</v>
      </c>
      <c r="V25" s="157"/>
      <c r="W25" s="157"/>
    </row>
    <row r="26" spans="1:23" s="1" customFormat="1" ht="24" customHeight="1">
      <c r="A26" s="34" t="s">
        <v>162</v>
      </c>
      <c r="B26" s="60" t="s">
        <v>198</v>
      </c>
      <c r="C26" s="66" t="s">
        <v>174</v>
      </c>
      <c r="D26" s="62">
        <v>18</v>
      </c>
      <c r="E26" s="9"/>
      <c r="F26" s="9"/>
      <c r="G26" s="10"/>
      <c r="H26" s="11">
        <f t="shared" si="9"/>
        <v>18</v>
      </c>
      <c r="I26" s="48"/>
      <c r="J26" s="17">
        <f t="shared" si="10"/>
        <v>18</v>
      </c>
      <c r="K26" s="12">
        <v>3</v>
      </c>
      <c r="L26" s="12">
        <v>3</v>
      </c>
      <c r="M26" s="151"/>
      <c r="N26" s="164"/>
      <c r="O26" s="131"/>
      <c r="P26" s="157">
        <v>100</v>
      </c>
      <c r="Q26" s="131" t="s">
        <v>255</v>
      </c>
      <c r="R26" s="132"/>
      <c r="S26" s="135"/>
      <c r="T26" s="157">
        <v>100</v>
      </c>
      <c r="U26" s="131" t="s">
        <v>255</v>
      </c>
      <c r="V26" s="157"/>
      <c r="W26" s="157"/>
    </row>
    <row r="27" spans="1:23" s="1" customFormat="1" ht="29.25" customHeight="1">
      <c r="A27" s="34" t="s">
        <v>163</v>
      </c>
      <c r="B27" s="91" t="s">
        <v>199</v>
      </c>
      <c r="C27" s="66" t="s">
        <v>174</v>
      </c>
      <c r="D27" s="62"/>
      <c r="E27" s="9"/>
      <c r="F27" s="9">
        <v>18</v>
      </c>
      <c r="G27" s="10"/>
      <c r="H27" s="11">
        <f t="shared" si="9"/>
        <v>18</v>
      </c>
      <c r="I27" s="48"/>
      <c r="J27" s="17">
        <f t="shared" si="10"/>
        <v>18</v>
      </c>
      <c r="K27" s="12">
        <v>2</v>
      </c>
      <c r="L27" s="12">
        <v>2</v>
      </c>
      <c r="M27" s="151"/>
      <c r="N27" s="155">
        <v>50</v>
      </c>
      <c r="O27" s="156" t="s">
        <v>34</v>
      </c>
      <c r="P27" s="132">
        <v>50</v>
      </c>
      <c r="Q27" s="131" t="s">
        <v>255</v>
      </c>
      <c r="R27" s="132"/>
      <c r="S27" s="135"/>
      <c r="T27" s="157">
        <v>100</v>
      </c>
      <c r="U27" s="131" t="s">
        <v>255</v>
      </c>
      <c r="V27" s="157"/>
      <c r="W27" s="157"/>
    </row>
    <row r="28" spans="1:23" s="1" customFormat="1" ht="22.5" customHeight="1">
      <c r="A28" s="33" t="s">
        <v>80</v>
      </c>
      <c r="B28" s="59" t="s">
        <v>222</v>
      </c>
      <c r="C28" s="67"/>
      <c r="D28" s="8">
        <f t="shared" ref="D28:I28" si="11">SUM(D29:D29)</f>
        <v>0</v>
      </c>
      <c r="E28" s="8">
        <f t="shared" si="11"/>
        <v>0</v>
      </c>
      <c r="F28" s="8">
        <f t="shared" si="11"/>
        <v>18</v>
      </c>
      <c r="G28" s="8">
        <f t="shared" si="11"/>
        <v>0</v>
      </c>
      <c r="H28" s="56">
        <f t="shared" si="11"/>
        <v>18</v>
      </c>
      <c r="I28" s="56">
        <f t="shared" si="11"/>
        <v>0</v>
      </c>
      <c r="J28" s="56">
        <f>I28+H28</f>
        <v>18</v>
      </c>
      <c r="K28" s="95"/>
      <c r="L28" s="58">
        <f>SUM(L29:L29)</f>
        <v>2</v>
      </c>
      <c r="M28" s="150"/>
      <c r="N28" s="159"/>
      <c r="O28" s="159"/>
      <c r="P28" s="160"/>
      <c r="Q28" s="133"/>
      <c r="R28" s="160"/>
      <c r="S28" s="161"/>
      <c r="T28" s="160"/>
      <c r="U28" s="162"/>
      <c r="V28" s="160"/>
      <c r="W28" s="160"/>
    </row>
    <row r="29" spans="1:23" s="1" customFormat="1" ht="24" customHeight="1">
      <c r="A29" s="34" t="s">
        <v>81</v>
      </c>
      <c r="B29" s="60" t="s">
        <v>175</v>
      </c>
      <c r="C29" s="66" t="s">
        <v>174</v>
      </c>
      <c r="D29" s="62"/>
      <c r="E29" s="9"/>
      <c r="F29" s="9">
        <v>18</v>
      </c>
      <c r="G29" s="10"/>
      <c r="H29" s="11">
        <f>SUM(D29:G29)</f>
        <v>18</v>
      </c>
      <c r="I29" s="48"/>
      <c r="J29" s="17">
        <f>I29+H29</f>
        <v>18</v>
      </c>
      <c r="K29" s="12">
        <v>2</v>
      </c>
      <c r="L29" s="12">
        <v>2</v>
      </c>
      <c r="M29" s="151"/>
      <c r="N29" s="155">
        <v>100</v>
      </c>
      <c r="O29" s="156" t="s">
        <v>34</v>
      </c>
      <c r="P29" s="132"/>
      <c r="Q29" s="131"/>
      <c r="R29" s="157"/>
      <c r="S29" s="163"/>
      <c r="T29" s="157">
        <v>100</v>
      </c>
      <c r="U29" s="131" t="s">
        <v>255</v>
      </c>
      <c r="V29" s="157"/>
      <c r="W29" s="157"/>
    </row>
    <row r="30" spans="1:23" s="1" customFormat="1" ht="42" customHeight="1">
      <c r="A30" s="33" t="s">
        <v>82</v>
      </c>
      <c r="B30" s="59" t="s">
        <v>287</v>
      </c>
      <c r="C30" s="67"/>
      <c r="D30" s="8">
        <f t="shared" ref="D30:I30" si="12">SUM(D31:D40)</f>
        <v>0</v>
      </c>
      <c r="E30" s="8">
        <f t="shared" si="12"/>
        <v>0</v>
      </c>
      <c r="F30" s="97">
        <f t="shared" si="12"/>
        <v>180</v>
      </c>
      <c r="G30" s="97">
        <f t="shared" si="12"/>
        <v>0</v>
      </c>
      <c r="H30" s="98">
        <f t="shared" si="12"/>
        <v>180</v>
      </c>
      <c r="I30" s="98">
        <f t="shared" si="12"/>
        <v>0</v>
      </c>
      <c r="J30" s="56">
        <f>I30+H30</f>
        <v>180</v>
      </c>
      <c r="K30" s="95"/>
      <c r="L30" s="58">
        <v>3</v>
      </c>
      <c r="M30" s="150"/>
      <c r="N30" s="159"/>
      <c r="O30" s="159"/>
      <c r="P30" s="160"/>
      <c r="Q30" s="133"/>
      <c r="R30" s="160"/>
      <c r="S30" s="161"/>
      <c r="T30" s="160"/>
      <c r="U30" s="162"/>
      <c r="V30" s="160"/>
      <c r="W30" s="160"/>
    </row>
    <row r="31" spans="1:23" s="1" customFormat="1" ht="24" customHeight="1">
      <c r="A31" s="34" t="s">
        <v>83</v>
      </c>
      <c r="B31" s="81" t="s">
        <v>183</v>
      </c>
      <c r="C31" s="83" t="s">
        <v>185</v>
      </c>
      <c r="D31" s="62"/>
      <c r="E31" s="13"/>
      <c r="F31" s="13">
        <v>18</v>
      </c>
      <c r="G31" s="47"/>
      <c r="H31" s="100">
        <f t="shared" ref="H31:H37" si="13">SUM(D31:G31)</f>
        <v>18</v>
      </c>
      <c r="I31" s="48"/>
      <c r="J31" s="101">
        <f t="shared" ref="J31:J37" si="14">I31+H31</f>
        <v>18</v>
      </c>
      <c r="K31" s="48">
        <v>1.5</v>
      </c>
      <c r="L31" s="48">
        <v>1.5</v>
      </c>
      <c r="M31" s="151"/>
      <c r="N31" s="164">
        <v>100</v>
      </c>
      <c r="O31" s="156" t="s">
        <v>34</v>
      </c>
      <c r="P31" s="157"/>
      <c r="Q31" s="131"/>
      <c r="R31" s="132"/>
      <c r="S31" s="135"/>
      <c r="T31" s="157">
        <v>100</v>
      </c>
      <c r="U31" s="131" t="s">
        <v>255</v>
      </c>
      <c r="V31" s="157"/>
      <c r="W31" s="157"/>
    </row>
    <row r="32" spans="1:23" s="1" customFormat="1" ht="24" customHeight="1">
      <c r="A32" s="34" t="s">
        <v>84</v>
      </c>
      <c r="B32" s="85" t="s">
        <v>184</v>
      </c>
      <c r="C32" s="83" t="s">
        <v>185</v>
      </c>
      <c r="D32" s="62"/>
      <c r="E32" s="13"/>
      <c r="F32" s="13">
        <v>18</v>
      </c>
      <c r="G32" s="47"/>
      <c r="H32" s="100">
        <f t="shared" si="13"/>
        <v>18</v>
      </c>
      <c r="I32" s="57"/>
      <c r="J32" s="101">
        <f t="shared" si="14"/>
        <v>18</v>
      </c>
      <c r="K32" s="48">
        <v>1.5</v>
      </c>
      <c r="L32" s="48">
        <v>1.5</v>
      </c>
      <c r="M32" s="151"/>
      <c r="N32" s="164">
        <v>100</v>
      </c>
      <c r="O32" s="156" t="s">
        <v>34</v>
      </c>
      <c r="P32" s="157"/>
      <c r="Q32" s="131"/>
      <c r="R32" s="132"/>
      <c r="S32" s="135"/>
      <c r="T32" s="157">
        <v>100</v>
      </c>
      <c r="U32" s="131" t="s">
        <v>255</v>
      </c>
      <c r="V32" s="157"/>
      <c r="W32" s="157"/>
    </row>
    <row r="33" spans="1:23" s="1" customFormat="1" ht="24" customHeight="1">
      <c r="A33" s="34" t="s">
        <v>85</v>
      </c>
      <c r="B33" s="85" t="s">
        <v>187</v>
      </c>
      <c r="C33" s="83" t="s">
        <v>185</v>
      </c>
      <c r="D33" s="62"/>
      <c r="E33" s="13"/>
      <c r="F33" s="13">
        <v>18</v>
      </c>
      <c r="G33" s="47"/>
      <c r="H33" s="100">
        <f t="shared" si="13"/>
        <v>18</v>
      </c>
      <c r="I33" s="57"/>
      <c r="J33" s="101">
        <f t="shared" si="14"/>
        <v>18</v>
      </c>
      <c r="K33" s="48">
        <v>1.5</v>
      </c>
      <c r="L33" s="48">
        <v>1.5</v>
      </c>
      <c r="M33" s="151"/>
      <c r="N33" s="164">
        <v>100</v>
      </c>
      <c r="O33" s="156" t="s">
        <v>34</v>
      </c>
      <c r="P33" s="157"/>
      <c r="Q33" s="131"/>
      <c r="R33" s="132"/>
      <c r="S33" s="135"/>
      <c r="T33" s="157">
        <v>100</v>
      </c>
      <c r="U33" s="131" t="s">
        <v>255</v>
      </c>
      <c r="V33" s="157"/>
      <c r="W33" s="157"/>
    </row>
    <row r="34" spans="1:23" s="1" customFormat="1" ht="24" customHeight="1">
      <c r="A34" s="34" t="s">
        <v>164</v>
      </c>
      <c r="B34" s="85" t="s">
        <v>188</v>
      </c>
      <c r="C34" s="94" t="s">
        <v>185</v>
      </c>
      <c r="D34" s="62"/>
      <c r="E34" s="13"/>
      <c r="F34" s="13">
        <v>18</v>
      </c>
      <c r="G34" s="47"/>
      <c r="H34" s="100">
        <f t="shared" si="13"/>
        <v>18</v>
      </c>
      <c r="I34" s="57"/>
      <c r="J34" s="101">
        <f t="shared" si="14"/>
        <v>18</v>
      </c>
      <c r="K34" s="48">
        <v>1.5</v>
      </c>
      <c r="L34" s="48">
        <v>1.5</v>
      </c>
      <c r="M34" s="151"/>
      <c r="N34" s="164">
        <v>100</v>
      </c>
      <c r="O34" s="156" t="s">
        <v>34</v>
      </c>
      <c r="P34" s="157"/>
      <c r="Q34" s="131"/>
      <c r="R34" s="132"/>
      <c r="S34" s="135"/>
      <c r="T34" s="157">
        <v>100</v>
      </c>
      <c r="U34" s="131" t="s">
        <v>255</v>
      </c>
      <c r="V34" s="157"/>
      <c r="W34" s="157"/>
    </row>
    <row r="35" spans="1:23" s="1" customFormat="1" ht="24" customHeight="1">
      <c r="A35" s="34" t="s">
        <v>165</v>
      </c>
      <c r="B35" s="85" t="s">
        <v>189</v>
      </c>
      <c r="C35" s="94" t="s">
        <v>185</v>
      </c>
      <c r="D35" s="62"/>
      <c r="E35" s="13"/>
      <c r="F35" s="13">
        <v>18</v>
      </c>
      <c r="G35" s="47"/>
      <c r="H35" s="100">
        <f t="shared" si="13"/>
        <v>18</v>
      </c>
      <c r="I35" s="57"/>
      <c r="J35" s="101">
        <f t="shared" si="14"/>
        <v>18</v>
      </c>
      <c r="K35" s="48">
        <v>1.5</v>
      </c>
      <c r="L35" s="48">
        <v>1.5</v>
      </c>
      <c r="M35" s="151"/>
      <c r="N35" s="164">
        <v>100</v>
      </c>
      <c r="O35" s="156" t="s">
        <v>34</v>
      </c>
      <c r="P35" s="157"/>
      <c r="Q35" s="131"/>
      <c r="R35" s="132"/>
      <c r="S35" s="135"/>
      <c r="T35" s="157">
        <v>100</v>
      </c>
      <c r="U35" s="131" t="s">
        <v>255</v>
      </c>
      <c r="V35" s="157"/>
      <c r="W35" s="157"/>
    </row>
    <row r="36" spans="1:23" s="1" customFormat="1" ht="24" customHeight="1">
      <c r="A36" s="34" t="s">
        <v>166</v>
      </c>
      <c r="B36" s="85" t="s">
        <v>192</v>
      </c>
      <c r="C36" s="94" t="s">
        <v>185</v>
      </c>
      <c r="D36" s="62"/>
      <c r="E36" s="13"/>
      <c r="F36" s="13">
        <v>18</v>
      </c>
      <c r="G36" s="47"/>
      <c r="H36" s="100">
        <f t="shared" si="13"/>
        <v>18</v>
      </c>
      <c r="I36" s="57"/>
      <c r="J36" s="101">
        <f t="shared" si="14"/>
        <v>18</v>
      </c>
      <c r="K36" s="48">
        <v>1.5</v>
      </c>
      <c r="L36" s="48">
        <v>1.5</v>
      </c>
      <c r="M36" s="151"/>
      <c r="N36" s="164">
        <v>100</v>
      </c>
      <c r="O36" s="156" t="s">
        <v>34</v>
      </c>
      <c r="P36" s="157"/>
      <c r="Q36" s="131"/>
      <c r="R36" s="132"/>
      <c r="S36" s="135"/>
      <c r="T36" s="157">
        <v>100</v>
      </c>
      <c r="U36" s="131" t="s">
        <v>255</v>
      </c>
      <c r="V36" s="157"/>
      <c r="W36" s="157"/>
    </row>
    <row r="37" spans="1:23" s="1" customFormat="1" ht="24" customHeight="1">
      <c r="A37" s="34" t="s">
        <v>167</v>
      </c>
      <c r="B37" s="85" t="s">
        <v>193</v>
      </c>
      <c r="C37" s="83" t="s">
        <v>185</v>
      </c>
      <c r="D37" s="62"/>
      <c r="E37" s="13"/>
      <c r="F37" s="13">
        <v>18</v>
      </c>
      <c r="G37" s="47"/>
      <c r="H37" s="100">
        <f t="shared" si="13"/>
        <v>18</v>
      </c>
      <c r="I37" s="57"/>
      <c r="J37" s="101">
        <f t="shared" si="14"/>
        <v>18</v>
      </c>
      <c r="K37" s="48">
        <v>1.5</v>
      </c>
      <c r="L37" s="48">
        <v>1.5</v>
      </c>
      <c r="M37" s="151"/>
      <c r="N37" s="164">
        <v>100</v>
      </c>
      <c r="O37" s="156" t="s">
        <v>34</v>
      </c>
      <c r="P37" s="157"/>
      <c r="Q37" s="131"/>
      <c r="R37" s="132"/>
      <c r="S37" s="135"/>
      <c r="T37" s="157">
        <v>100</v>
      </c>
      <c r="U37" s="131" t="s">
        <v>255</v>
      </c>
      <c r="V37" s="157"/>
      <c r="W37" s="157"/>
    </row>
    <row r="38" spans="1:23" s="1" customFormat="1" ht="24" customHeight="1">
      <c r="A38" s="34" t="s">
        <v>168</v>
      </c>
      <c r="B38" s="85" t="s">
        <v>206</v>
      </c>
      <c r="C38" s="94" t="s">
        <v>185</v>
      </c>
      <c r="D38" s="62"/>
      <c r="E38" s="13"/>
      <c r="F38" s="13">
        <v>18</v>
      </c>
      <c r="G38" s="47"/>
      <c r="H38" s="100">
        <f t="shared" ref="H38:H40" si="15">SUM(D38:G38)</f>
        <v>18</v>
      </c>
      <c r="I38" s="57"/>
      <c r="J38" s="101">
        <f t="shared" ref="J38:J40" si="16">I38+H38</f>
        <v>18</v>
      </c>
      <c r="K38" s="48">
        <v>1.5</v>
      </c>
      <c r="L38" s="48">
        <v>1.5</v>
      </c>
      <c r="M38" s="151"/>
      <c r="N38" s="164">
        <v>100</v>
      </c>
      <c r="O38" s="156" t="s">
        <v>34</v>
      </c>
      <c r="P38" s="157"/>
      <c r="Q38" s="131"/>
      <c r="R38" s="132"/>
      <c r="S38" s="135"/>
      <c r="T38" s="157">
        <v>100</v>
      </c>
      <c r="U38" s="131" t="s">
        <v>255</v>
      </c>
      <c r="V38" s="157"/>
      <c r="W38" s="157"/>
    </row>
    <row r="39" spans="1:23" s="1" customFormat="1" ht="24" customHeight="1">
      <c r="A39" s="34" t="s">
        <v>169</v>
      </c>
      <c r="B39" s="85" t="s">
        <v>220</v>
      </c>
      <c r="C39" s="94" t="s">
        <v>185</v>
      </c>
      <c r="D39" s="62"/>
      <c r="E39" s="13"/>
      <c r="F39" s="13">
        <v>18</v>
      </c>
      <c r="G39" s="47"/>
      <c r="H39" s="100">
        <f t="shared" si="15"/>
        <v>18</v>
      </c>
      <c r="I39" s="57"/>
      <c r="J39" s="101">
        <f t="shared" si="16"/>
        <v>18</v>
      </c>
      <c r="K39" s="48">
        <v>1.5</v>
      </c>
      <c r="L39" s="48">
        <v>1.5</v>
      </c>
      <c r="M39" s="151"/>
      <c r="N39" s="164">
        <v>100</v>
      </c>
      <c r="O39" s="156" t="s">
        <v>34</v>
      </c>
      <c r="P39" s="157"/>
      <c r="Q39" s="131"/>
      <c r="R39" s="132"/>
      <c r="S39" s="135"/>
      <c r="T39" s="157">
        <v>100</v>
      </c>
      <c r="U39" s="131" t="s">
        <v>255</v>
      </c>
      <c r="V39" s="157"/>
      <c r="W39" s="157"/>
    </row>
    <row r="40" spans="1:23" s="1" customFormat="1" ht="24" customHeight="1">
      <c r="A40" s="176" t="s">
        <v>170</v>
      </c>
      <c r="B40" s="60" t="s">
        <v>196</v>
      </c>
      <c r="C40" s="66" t="s">
        <v>174</v>
      </c>
      <c r="D40" s="62"/>
      <c r="E40" s="13"/>
      <c r="F40" s="13">
        <v>18</v>
      </c>
      <c r="G40" s="47"/>
      <c r="H40" s="100">
        <f t="shared" si="15"/>
        <v>18</v>
      </c>
      <c r="I40" s="48"/>
      <c r="J40" s="101">
        <f t="shared" si="16"/>
        <v>18</v>
      </c>
      <c r="K40" s="48">
        <v>1.5</v>
      </c>
      <c r="L40" s="48">
        <v>1.5</v>
      </c>
      <c r="M40" s="151"/>
      <c r="N40" s="164"/>
      <c r="O40" s="131"/>
      <c r="P40" s="157"/>
      <c r="Q40" s="137"/>
      <c r="R40" s="165"/>
      <c r="S40" s="166"/>
      <c r="T40" s="157">
        <v>100</v>
      </c>
      <c r="U40" s="131" t="s">
        <v>255</v>
      </c>
      <c r="V40" s="157"/>
      <c r="W40" s="157"/>
    </row>
    <row r="41" spans="1:23" s="1" customFormat="1" ht="22.5" customHeight="1">
      <c r="A41" s="33" t="s">
        <v>171</v>
      </c>
      <c r="B41" s="59" t="s">
        <v>0</v>
      </c>
      <c r="C41" s="67"/>
      <c r="D41" s="8">
        <f t="shared" ref="D41:I41" si="17">SUM(D42:D42)</f>
        <v>0</v>
      </c>
      <c r="E41" s="97">
        <f t="shared" si="17"/>
        <v>0</v>
      </c>
      <c r="F41" s="97">
        <f t="shared" si="17"/>
        <v>0</v>
      </c>
      <c r="G41" s="97">
        <f t="shared" si="17"/>
        <v>0</v>
      </c>
      <c r="H41" s="98">
        <f t="shared" si="17"/>
        <v>0</v>
      </c>
      <c r="I41" s="98">
        <f t="shared" si="17"/>
        <v>0</v>
      </c>
      <c r="J41" s="98">
        <f>I41+H41</f>
        <v>0</v>
      </c>
      <c r="K41" s="99"/>
      <c r="L41" s="204">
        <f>SUM(L42:L42)</f>
        <v>2</v>
      </c>
      <c r="M41" s="150"/>
      <c r="N41" s="159"/>
      <c r="O41" s="133"/>
      <c r="P41" s="160"/>
      <c r="Q41" s="133"/>
      <c r="R41" s="167"/>
      <c r="S41" s="134"/>
      <c r="T41" s="160"/>
      <c r="U41" s="133"/>
      <c r="V41" s="160"/>
      <c r="W41" s="160"/>
    </row>
    <row r="42" spans="1:23" s="1" customFormat="1" ht="24" customHeight="1">
      <c r="A42" s="93" t="s">
        <v>172</v>
      </c>
      <c r="B42" s="60" t="s">
        <v>230</v>
      </c>
      <c r="C42" s="66" t="s">
        <v>174</v>
      </c>
      <c r="D42" s="62"/>
      <c r="E42" s="13"/>
      <c r="F42" s="13"/>
      <c r="G42" s="47"/>
      <c r="H42" s="100">
        <f>SUM(D42:G42)</f>
        <v>0</v>
      </c>
      <c r="I42" s="48"/>
      <c r="J42" s="101">
        <f>I42+H42</f>
        <v>0</v>
      </c>
      <c r="K42" s="48">
        <v>2</v>
      </c>
      <c r="L42" s="48">
        <v>2</v>
      </c>
      <c r="M42" s="151"/>
      <c r="N42" s="164"/>
      <c r="O42" s="131"/>
      <c r="P42" s="157"/>
      <c r="Q42" s="131"/>
      <c r="R42" s="132">
        <v>100</v>
      </c>
      <c r="S42" s="135" t="s">
        <v>256</v>
      </c>
      <c r="T42" s="157"/>
      <c r="U42" s="131"/>
      <c r="V42" s="157">
        <v>100</v>
      </c>
      <c r="W42" s="157" t="s">
        <v>256</v>
      </c>
    </row>
    <row r="43" spans="1:23" s="80" customFormat="1" ht="14.25" customHeight="1">
      <c r="A43" s="69"/>
      <c r="B43" s="110" t="s">
        <v>12</v>
      </c>
      <c r="C43" s="111"/>
      <c r="D43" s="112">
        <f t="shared" ref="D43:J43" si="18">D41+D30+D28+D24+D20+D14</f>
        <v>126</v>
      </c>
      <c r="E43" s="105">
        <f t="shared" si="18"/>
        <v>0</v>
      </c>
      <c r="F43" s="105">
        <f t="shared" si="18"/>
        <v>270</v>
      </c>
      <c r="G43" s="106">
        <f t="shared" si="18"/>
        <v>0</v>
      </c>
      <c r="H43" s="107">
        <f t="shared" si="18"/>
        <v>396</v>
      </c>
      <c r="I43" s="108">
        <f t="shared" si="18"/>
        <v>0</v>
      </c>
      <c r="J43" s="108">
        <f t="shared" si="18"/>
        <v>396</v>
      </c>
      <c r="K43" s="108">
        <f>L43</f>
        <v>30</v>
      </c>
      <c r="L43" s="108">
        <f>L41+L30+L28+L24+L20+L14</f>
        <v>30</v>
      </c>
      <c r="M43" s="147"/>
      <c r="N43" s="77"/>
      <c r="O43" s="77"/>
      <c r="P43" s="77"/>
      <c r="Q43" s="77"/>
      <c r="R43" s="78"/>
      <c r="S43" s="79"/>
      <c r="T43" s="77"/>
      <c r="U43" s="77"/>
      <c r="V43" s="77"/>
      <c r="W43" s="77"/>
    </row>
    <row r="44" spans="1:23" ht="18.75" customHeight="1">
      <c r="B44" s="121" t="s">
        <v>235</v>
      </c>
      <c r="C44" s="122"/>
      <c r="D44" s="112">
        <f>D41+D30+D28+D24+D20+D14</f>
        <v>126</v>
      </c>
      <c r="E44" s="105"/>
      <c r="F44" s="105">
        <f>F41+F40+F39+F28+F24+F20+F14</f>
        <v>126</v>
      </c>
      <c r="G44" s="106"/>
      <c r="H44" s="107">
        <f>SUM(D44:G44)</f>
        <v>252</v>
      </c>
      <c r="I44" s="123"/>
      <c r="J44" s="108">
        <f>H44</f>
        <v>252</v>
      </c>
      <c r="K44" s="109"/>
      <c r="L44" s="109"/>
    </row>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29 C42 C15:C19 C21:C23 C34:C36 C38:C40 C25:C27">
      <formula1>"Obligatoire,Optionnel"</formula1>
    </dataValidation>
  </dataValidations>
  <printOptions horizontalCentered="1"/>
  <pageMargins left="0" right="0" top="0.35433070866141736" bottom="0.35433070866141736" header="0.31496062992125984" footer="0.11811023622047245"/>
  <pageSetup paperSize="8" scale="80" orientation="landscape" r:id="rId1"/>
  <headerFooter>
    <oddHeader>&amp;L&amp;G&amp;R&amp;8Direction de l'Offre de Formation
Réglementation et pilotage opérationnel</oddHeader>
    <oddFooter>&amp;R&amp;6&amp;Z&amp;F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D31"/>
  <sheetViews>
    <sheetView topLeftCell="A20" workbookViewId="0">
      <selection activeCell="C32" sqref="C32"/>
    </sheetView>
  </sheetViews>
  <sheetFormatPr baseColWidth="10" defaultRowHeight="15"/>
  <cols>
    <col min="1" max="1" width="36" customWidth="1"/>
    <col min="2" max="2" width="32" customWidth="1"/>
    <col min="3" max="3" width="15.7109375" customWidth="1"/>
    <col min="4" max="4" width="60.42578125" customWidth="1"/>
  </cols>
  <sheetData>
    <row r="24" spans="1:4">
      <c r="A24" s="170" t="s">
        <v>269</v>
      </c>
      <c r="B24" s="171"/>
      <c r="C24" s="171"/>
      <c r="D24" s="171"/>
    </row>
    <row r="25" spans="1:4">
      <c r="D25" s="172"/>
    </row>
    <row r="26" spans="1:4" s="175" customFormat="1">
      <c r="A26" s="173" t="s">
        <v>273</v>
      </c>
      <c r="B26" s="174"/>
      <c r="C26" s="173" t="s">
        <v>270</v>
      </c>
      <c r="D26" s="174"/>
    </row>
    <row r="27" spans="1:4" ht="51.95" customHeight="1">
      <c r="A27" s="87" t="s">
        <v>276</v>
      </c>
      <c r="B27" s="87" t="s">
        <v>275</v>
      </c>
      <c r="C27" s="87" t="s">
        <v>278</v>
      </c>
      <c r="D27" s="178" t="s">
        <v>283</v>
      </c>
    </row>
    <row r="28" spans="1:4" ht="48" customHeight="1">
      <c r="A28" s="87" t="s">
        <v>277</v>
      </c>
      <c r="B28" s="87" t="s">
        <v>275</v>
      </c>
      <c r="C28" s="87" t="s">
        <v>280</v>
      </c>
      <c r="D28" s="179"/>
    </row>
    <row r="29" spans="1:4" ht="48" customHeight="1">
      <c r="A29" s="87" t="s">
        <v>279</v>
      </c>
      <c r="B29" s="87" t="s">
        <v>275</v>
      </c>
      <c r="C29" s="87" t="s">
        <v>274</v>
      </c>
      <c r="D29" s="179"/>
    </row>
    <row r="30" spans="1:4" ht="48.95" customHeight="1">
      <c r="A30" s="87" t="s">
        <v>281</v>
      </c>
      <c r="B30" s="87" t="s">
        <v>275</v>
      </c>
      <c r="C30" s="87" t="s">
        <v>282</v>
      </c>
      <c r="D30" s="180"/>
    </row>
    <row r="31" spans="1:4" ht="30">
      <c r="A31" s="177" t="s">
        <v>284</v>
      </c>
      <c r="B31" s="87" t="s">
        <v>228</v>
      </c>
      <c r="C31" s="181" t="s">
        <v>285</v>
      </c>
      <c r="D31" s="182"/>
    </row>
  </sheetData>
  <mergeCells count="2">
    <mergeCell ref="D27:D30"/>
    <mergeCell ref="C31:D31"/>
  </mergeCells>
  <phoneticPr fontId="19" type="noConversion"/>
  <printOptions horizontalCentered="1"/>
  <pageMargins left="0.11811023622047245" right="0.11811023622047245" top="0.35433070866141736" bottom="0.15748031496062992" header="0.11811023622047245" footer="0.31496062992125984"/>
  <pageSetup paperSize="9" scale="90" orientation="portrait" r:id="rId1"/>
  <headerFooter>
    <oddHeader>&amp;R&amp;6Direction de   l'Offre de Formation
Réglementation et pilotage opérationnel</oddHeader>
    <oddFooter>&amp;R&amp;6&amp;Z&amp;F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workbookViewId="0">
      <selection activeCell="C5" sqref="C5"/>
    </sheetView>
  </sheetViews>
  <sheetFormatPr baseColWidth="10" defaultColWidth="10.85546875" defaultRowHeight="13.5"/>
  <cols>
    <col min="1" max="1" width="8.7109375" style="3" customWidth="1"/>
    <col min="2" max="2" width="29.855468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33</v>
      </c>
      <c r="E1" s="38"/>
      <c r="F1" s="38"/>
      <c r="G1" s="38"/>
      <c r="H1" s="38"/>
      <c r="I1" s="38"/>
      <c r="J1" s="38"/>
      <c r="K1" s="38"/>
      <c r="L1" s="38"/>
      <c r="M1" s="38"/>
      <c r="N1" s="38"/>
      <c r="O1" s="38"/>
      <c r="P1" s="38"/>
      <c r="Q1" s="38"/>
      <c r="R1" s="38"/>
      <c r="S1" s="38"/>
      <c r="T1" s="38"/>
      <c r="U1" s="49"/>
      <c r="V1" s="49"/>
      <c r="W1" s="49"/>
    </row>
    <row r="2" spans="1:23" s="1" customFormat="1" ht="15.75" customHeight="1">
      <c r="D2" s="18" t="s">
        <v>86</v>
      </c>
      <c r="E2" s="19"/>
      <c r="F2" s="19"/>
      <c r="G2" s="19"/>
      <c r="H2" s="19"/>
      <c r="I2" s="19"/>
      <c r="J2" s="19"/>
      <c r="K2" s="19"/>
      <c r="L2" s="19"/>
      <c r="M2" s="19"/>
      <c r="N2" s="19"/>
      <c r="O2" s="19"/>
      <c r="P2" s="19"/>
      <c r="Q2" s="19"/>
      <c r="R2" s="19"/>
      <c r="S2" s="19"/>
      <c r="T2" s="19"/>
      <c r="U2" s="50"/>
      <c r="V2" s="50"/>
      <c r="W2" s="50"/>
    </row>
    <row r="3" spans="1:23" s="2" customFormat="1" ht="15.75" customHeight="1">
      <c r="D3" s="18" t="s">
        <v>272</v>
      </c>
      <c r="E3" s="20"/>
      <c r="F3" s="20"/>
      <c r="G3" s="20"/>
      <c r="H3" s="20"/>
      <c r="I3" s="20"/>
      <c r="J3" s="20"/>
      <c r="K3" s="20"/>
      <c r="L3" s="20"/>
      <c r="M3" s="20"/>
      <c r="N3" s="20"/>
      <c r="O3" s="20"/>
      <c r="P3" s="20"/>
      <c r="Q3" s="20"/>
      <c r="R3" s="20"/>
      <c r="S3" s="20"/>
      <c r="T3" s="20"/>
      <c r="U3" s="51"/>
      <c r="V3" s="51"/>
      <c r="W3" s="51"/>
    </row>
    <row r="4" spans="1:23" ht="15" customHeight="1">
      <c r="A4" s="35" t="s">
        <v>268</v>
      </c>
      <c r="B4" s="36"/>
      <c r="C4" s="154">
        <v>44299</v>
      </c>
      <c r="D4" s="21"/>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16">
        <v>44335</v>
      </c>
      <c r="D5" s="40" t="s">
        <v>1</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237</v>
      </c>
      <c r="E6" s="40"/>
      <c r="F6" s="40"/>
      <c r="G6" s="40"/>
      <c r="H6" s="40"/>
      <c r="I6" s="40"/>
      <c r="J6" s="40"/>
      <c r="K6" s="40"/>
      <c r="L6" s="40"/>
      <c r="M6" s="40"/>
      <c r="N6" s="40"/>
      <c r="O6" s="40"/>
      <c r="P6" s="40"/>
      <c r="Q6" s="40"/>
      <c r="R6" s="40"/>
      <c r="S6" s="40"/>
      <c r="T6" s="40"/>
      <c r="U6" s="54"/>
      <c r="V6" s="54"/>
      <c r="W6" s="54"/>
    </row>
    <row r="7" spans="1:23" s="42" customFormat="1" ht="19.5" customHeight="1">
      <c r="A7" s="37" t="s">
        <v>232</v>
      </c>
      <c r="B7" s="4"/>
      <c r="C7" s="37" t="s">
        <v>233</v>
      </c>
      <c r="D7" s="40"/>
      <c r="E7" s="40"/>
      <c r="F7" s="40"/>
      <c r="G7" s="40"/>
      <c r="H7" s="40"/>
      <c r="I7" s="40"/>
      <c r="J7" s="40"/>
      <c r="K7" s="40"/>
      <c r="L7" s="40"/>
      <c r="M7" s="40"/>
      <c r="N7" s="40"/>
      <c r="O7" s="40"/>
      <c r="P7" s="40"/>
      <c r="Q7" s="40"/>
      <c r="R7" s="40"/>
      <c r="S7" s="40"/>
      <c r="T7" s="40"/>
      <c r="U7" s="54"/>
      <c r="V7" s="54"/>
      <c r="W7" s="54"/>
    </row>
    <row r="8" spans="1:23" s="1" customFormat="1" ht="18.75" customHeight="1">
      <c r="K8" s="5"/>
      <c r="L8" s="5"/>
      <c r="M8" s="5"/>
      <c r="U8" s="55"/>
      <c r="V8" s="55"/>
      <c r="W8" s="55"/>
    </row>
    <row r="9" spans="1:23" s="7" customFormat="1" ht="24.75" customHeight="1">
      <c r="A9" s="183" t="s">
        <v>90</v>
      </c>
      <c r="B9" s="186" t="s">
        <v>234</v>
      </c>
      <c r="C9" s="189" t="s">
        <v>7</v>
      </c>
      <c r="D9" s="27" t="s">
        <v>11</v>
      </c>
      <c r="E9" s="22"/>
      <c r="F9" s="22"/>
      <c r="G9" s="22"/>
      <c r="H9" s="22"/>
      <c r="I9" s="22"/>
      <c r="J9" s="23"/>
      <c r="K9" s="189" t="s">
        <v>92</v>
      </c>
      <c r="L9" s="189" t="s">
        <v>266</v>
      </c>
      <c r="M9" s="189" t="s">
        <v>267</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0" t="s">
        <v>91</v>
      </c>
      <c r="J10" s="189" t="s">
        <v>87</v>
      </c>
      <c r="K10" s="190"/>
      <c r="L10" s="190"/>
      <c r="M10" s="195"/>
      <c r="N10" s="24" t="s">
        <v>23</v>
      </c>
      <c r="O10" s="24"/>
      <c r="P10" s="22"/>
      <c r="Q10" s="23"/>
      <c r="R10" s="23"/>
      <c r="S10" s="25"/>
      <c r="T10" s="43" t="s">
        <v>88</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24</v>
      </c>
      <c r="O11" s="27"/>
      <c r="P11" s="22"/>
      <c r="Q11" s="23"/>
      <c r="R11" s="23"/>
      <c r="S11" s="25"/>
      <c r="T11" s="28" t="s">
        <v>24</v>
      </c>
      <c r="U11" s="27"/>
      <c r="V11" s="22"/>
      <c r="W11" s="22"/>
    </row>
    <row r="12" spans="1:23" s="7" customFormat="1" ht="28.5" customHeight="1">
      <c r="A12" s="184"/>
      <c r="B12" s="187"/>
      <c r="C12" s="190"/>
      <c r="D12" s="193"/>
      <c r="E12" s="184"/>
      <c r="F12" s="184"/>
      <c r="G12" s="199"/>
      <c r="H12" s="202"/>
      <c r="I12" s="190"/>
      <c r="J12" s="190"/>
      <c r="K12" s="190"/>
      <c r="L12" s="190"/>
      <c r="M12" s="195"/>
      <c r="N12" s="29" t="s">
        <v>34</v>
      </c>
      <c r="O12" s="29"/>
      <c r="P12" s="22" t="s">
        <v>25</v>
      </c>
      <c r="Q12" s="23"/>
      <c r="R12" s="44" t="s">
        <v>35</v>
      </c>
      <c r="S12" s="45"/>
      <c r="T12" s="28" t="s">
        <v>89</v>
      </c>
      <c r="U12" s="23"/>
      <c r="V12" s="46" t="s">
        <v>35</v>
      </c>
      <c r="W12" s="22"/>
    </row>
    <row r="13" spans="1:23" s="7" customFormat="1" ht="26.25" customHeight="1">
      <c r="A13" s="185"/>
      <c r="B13" s="188"/>
      <c r="C13" s="191"/>
      <c r="D13" s="194"/>
      <c r="E13" s="185"/>
      <c r="F13" s="185"/>
      <c r="G13" s="200"/>
      <c r="H13" s="203"/>
      <c r="I13" s="191"/>
      <c r="J13" s="191"/>
      <c r="K13" s="191"/>
      <c r="L13" s="191"/>
      <c r="M13" s="196"/>
      <c r="N13" s="146" t="s">
        <v>26</v>
      </c>
      <c r="O13" s="31" t="s">
        <v>27</v>
      </c>
      <c r="P13" s="30" t="s">
        <v>26</v>
      </c>
      <c r="Q13" s="31" t="s">
        <v>27</v>
      </c>
      <c r="R13" s="30" t="s">
        <v>26</v>
      </c>
      <c r="S13" s="31" t="s">
        <v>27</v>
      </c>
      <c r="T13" s="32" t="s">
        <v>26</v>
      </c>
      <c r="U13" s="31" t="s">
        <v>27</v>
      </c>
      <c r="V13" s="30" t="s">
        <v>26</v>
      </c>
      <c r="W13" s="30" t="s">
        <v>27</v>
      </c>
    </row>
    <row r="14" spans="1:23" s="1" customFormat="1" ht="22.5" customHeight="1">
      <c r="A14" s="33" t="s">
        <v>14</v>
      </c>
      <c r="B14" s="59" t="s">
        <v>177</v>
      </c>
      <c r="C14" s="65"/>
      <c r="D14" s="8">
        <f t="shared" ref="D14:I14" si="0">SUM(D15:D18)</f>
        <v>72</v>
      </c>
      <c r="E14" s="8">
        <f t="shared" si="0"/>
        <v>0</v>
      </c>
      <c r="F14" s="8">
        <f t="shared" si="0"/>
        <v>0</v>
      </c>
      <c r="G14" s="8">
        <f t="shared" si="0"/>
        <v>0</v>
      </c>
      <c r="H14" s="56">
        <f>SUM(D14:G14)</f>
        <v>72</v>
      </c>
      <c r="I14" s="56">
        <f t="shared" si="0"/>
        <v>0</v>
      </c>
      <c r="J14" s="56">
        <f>I14+H14</f>
        <v>72</v>
      </c>
      <c r="K14" s="95"/>
      <c r="L14" s="58">
        <f>SUM(L15:L18)</f>
        <v>14</v>
      </c>
      <c r="M14" s="150">
        <v>7</v>
      </c>
      <c r="N14" s="125"/>
      <c r="O14" s="125"/>
      <c r="P14" s="126"/>
      <c r="Q14" s="127"/>
      <c r="R14" s="128"/>
      <c r="S14" s="129"/>
      <c r="T14" s="130"/>
      <c r="U14" s="126"/>
      <c r="V14" s="126"/>
      <c r="W14" s="126"/>
    </row>
    <row r="15" spans="1:23" s="1" customFormat="1" ht="24" customHeight="1">
      <c r="A15" s="34" t="s">
        <v>15</v>
      </c>
      <c r="B15" s="60" t="s">
        <v>200</v>
      </c>
      <c r="C15" s="66" t="s">
        <v>174</v>
      </c>
      <c r="D15" s="62">
        <v>18</v>
      </c>
      <c r="E15" s="9"/>
      <c r="F15" s="9"/>
      <c r="G15" s="10"/>
      <c r="H15" s="11">
        <f>SUM(D15:G15)</f>
        <v>18</v>
      </c>
      <c r="I15" s="12"/>
      <c r="J15" s="17">
        <f>I15+H15</f>
        <v>18</v>
      </c>
      <c r="K15" s="12">
        <v>3.5</v>
      </c>
      <c r="L15" s="12">
        <v>3.5</v>
      </c>
      <c r="M15" s="151"/>
      <c r="N15" s="164"/>
      <c r="O15" s="131"/>
      <c r="P15" s="157">
        <v>100</v>
      </c>
      <c r="Q15" s="131" t="s">
        <v>255</v>
      </c>
      <c r="R15" s="157"/>
      <c r="S15" s="163"/>
      <c r="T15" s="157">
        <v>100</v>
      </c>
      <c r="U15" s="131" t="s">
        <v>255</v>
      </c>
      <c r="V15" s="157"/>
      <c r="W15" s="157"/>
    </row>
    <row r="16" spans="1:23" s="1" customFormat="1" ht="24" customHeight="1">
      <c r="A16" s="34" t="s">
        <v>16</v>
      </c>
      <c r="B16" s="60" t="s">
        <v>201</v>
      </c>
      <c r="C16" s="66" t="s">
        <v>174</v>
      </c>
      <c r="D16" s="63">
        <v>18</v>
      </c>
      <c r="E16" s="13"/>
      <c r="F16" s="13"/>
      <c r="G16" s="47"/>
      <c r="H16" s="11">
        <f t="shared" ref="H16:H17" si="1">SUM(D16:G16)</f>
        <v>18</v>
      </c>
      <c r="I16" s="48"/>
      <c r="J16" s="17">
        <f t="shared" ref="J16:J17" si="2">I16+H16</f>
        <v>18</v>
      </c>
      <c r="K16" s="12">
        <v>4</v>
      </c>
      <c r="L16" s="12">
        <v>4</v>
      </c>
      <c r="M16" s="151"/>
      <c r="N16" s="155"/>
      <c r="O16" s="156"/>
      <c r="P16" s="157">
        <v>100</v>
      </c>
      <c r="Q16" s="131" t="s">
        <v>255</v>
      </c>
      <c r="R16" s="132"/>
      <c r="S16" s="135"/>
      <c r="T16" s="157">
        <v>100</v>
      </c>
      <c r="U16" s="131" t="s">
        <v>255</v>
      </c>
      <c r="V16" s="132"/>
      <c r="W16" s="132"/>
    </row>
    <row r="17" spans="1:23" s="1" customFormat="1" ht="24" customHeight="1">
      <c r="A17" s="34" t="s">
        <v>17</v>
      </c>
      <c r="B17" s="60" t="s">
        <v>204</v>
      </c>
      <c r="C17" s="66" t="s">
        <v>174</v>
      </c>
      <c r="D17" s="63">
        <v>18</v>
      </c>
      <c r="E17" s="13"/>
      <c r="F17" s="13"/>
      <c r="G17" s="47"/>
      <c r="H17" s="11">
        <f t="shared" si="1"/>
        <v>18</v>
      </c>
      <c r="I17" s="48"/>
      <c r="J17" s="17">
        <f t="shared" si="2"/>
        <v>18</v>
      </c>
      <c r="K17" s="12">
        <v>3</v>
      </c>
      <c r="L17" s="12">
        <v>3</v>
      </c>
      <c r="M17" s="151"/>
      <c r="N17" s="155"/>
      <c r="O17" s="156"/>
      <c r="P17" s="157">
        <v>100</v>
      </c>
      <c r="Q17" s="131" t="s">
        <v>255</v>
      </c>
      <c r="R17" s="132"/>
      <c r="S17" s="135"/>
      <c r="T17" s="157">
        <v>100</v>
      </c>
      <c r="U17" s="131" t="s">
        <v>255</v>
      </c>
      <c r="V17" s="132"/>
      <c r="W17" s="132"/>
    </row>
    <row r="18" spans="1:23" s="1" customFormat="1" ht="24" customHeight="1">
      <c r="A18" s="34" t="s">
        <v>18</v>
      </c>
      <c r="B18" s="60" t="s">
        <v>223</v>
      </c>
      <c r="C18" s="66" t="s">
        <v>174</v>
      </c>
      <c r="D18" s="62">
        <v>18</v>
      </c>
      <c r="E18" s="9"/>
      <c r="F18" s="13"/>
      <c r="G18" s="10"/>
      <c r="H18" s="11">
        <f>SUM(D18:G18)</f>
        <v>18</v>
      </c>
      <c r="I18" s="12"/>
      <c r="J18" s="17">
        <f>I18+H18</f>
        <v>18</v>
      </c>
      <c r="K18" s="12">
        <v>3.5</v>
      </c>
      <c r="L18" s="12">
        <v>3.5</v>
      </c>
      <c r="M18" s="151"/>
      <c r="N18" s="155"/>
      <c r="O18" s="156"/>
      <c r="P18" s="157">
        <v>100</v>
      </c>
      <c r="Q18" s="131" t="s">
        <v>255</v>
      </c>
      <c r="R18" s="132"/>
      <c r="S18" s="135"/>
      <c r="T18" s="157">
        <v>100</v>
      </c>
      <c r="U18" s="131" t="s">
        <v>255</v>
      </c>
      <c r="V18" s="132"/>
      <c r="W18" s="132"/>
    </row>
    <row r="19" spans="1:23" s="1" customFormat="1" ht="22.5" customHeight="1">
      <c r="A19" s="33" t="s">
        <v>20</v>
      </c>
      <c r="B19" s="59" t="s">
        <v>202</v>
      </c>
      <c r="C19" s="65"/>
      <c r="D19" s="8">
        <f t="shared" ref="D19:I19" si="3">SUM(D20:D22)</f>
        <v>0</v>
      </c>
      <c r="E19" s="8">
        <f t="shared" si="3"/>
        <v>0</v>
      </c>
      <c r="F19" s="8">
        <f t="shared" si="3"/>
        <v>54</v>
      </c>
      <c r="G19" s="8">
        <f t="shared" si="3"/>
        <v>0</v>
      </c>
      <c r="H19" s="56">
        <f>SUM(D19:G19)</f>
        <v>54</v>
      </c>
      <c r="I19" s="56">
        <f t="shared" si="3"/>
        <v>0</v>
      </c>
      <c r="J19" s="56">
        <f>I19+H19</f>
        <v>54</v>
      </c>
      <c r="K19" s="95"/>
      <c r="L19" s="58">
        <f>SUM(L20:L22)</f>
        <v>10</v>
      </c>
      <c r="M19" s="150">
        <v>7</v>
      </c>
      <c r="N19" s="159"/>
      <c r="O19" s="159"/>
      <c r="P19" s="160"/>
      <c r="Q19" s="133"/>
      <c r="R19" s="160"/>
      <c r="S19" s="161"/>
      <c r="T19" s="160"/>
      <c r="U19" s="162"/>
      <c r="V19" s="160"/>
      <c r="W19" s="160"/>
    </row>
    <row r="20" spans="1:23" s="1" customFormat="1" ht="24" customHeight="1">
      <c r="A20" s="34" t="s">
        <v>19</v>
      </c>
      <c r="B20" s="60" t="s">
        <v>203</v>
      </c>
      <c r="C20" s="66" t="s">
        <v>174</v>
      </c>
      <c r="D20" s="62"/>
      <c r="E20" s="9"/>
      <c r="F20" s="13">
        <v>18</v>
      </c>
      <c r="G20" s="10"/>
      <c r="H20" s="11">
        <f>SUM(D20:G20)</f>
        <v>18</v>
      </c>
      <c r="I20" s="12"/>
      <c r="J20" s="17">
        <f>I20+H20</f>
        <v>18</v>
      </c>
      <c r="K20" s="12">
        <v>3.5</v>
      </c>
      <c r="L20" s="12">
        <v>3.5</v>
      </c>
      <c r="M20" s="151"/>
      <c r="N20" s="155">
        <v>50</v>
      </c>
      <c r="O20" s="156" t="s">
        <v>34</v>
      </c>
      <c r="P20" s="132">
        <v>50</v>
      </c>
      <c r="Q20" s="131" t="s">
        <v>255</v>
      </c>
      <c r="R20" s="157"/>
      <c r="S20" s="163"/>
      <c r="T20" s="157">
        <v>100</v>
      </c>
      <c r="U20" s="131" t="s">
        <v>255</v>
      </c>
      <c r="V20" s="132"/>
      <c r="W20" s="132"/>
    </row>
    <row r="21" spans="1:23" s="1" customFormat="1" ht="24" customHeight="1">
      <c r="A21" s="34" t="s">
        <v>21</v>
      </c>
      <c r="B21" s="60" t="s">
        <v>219</v>
      </c>
      <c r="C21" s="66" t="s">
        <v>174</v>
      </c>
      <c r="D21" s="62"/>
      <c r="E21" s="9"/>
      <c r="F21" s="13">
        <v>18</v>
      </c>
      <c r="G21" s="10"/>
      <c r="H21" s="11">
        <f t="shared" ref="H21:H22" si="4">SUM(D21:G21)</f>
        <v>18</v>
      </c>
      <c r="I21" s="48"/>
      <c r="J21" s="17">
        <f t="shared" ref="J21:J22" si="5">I21+H21</f>
        <v>18</v>
      </c>
      <c r="K21" s="12">
        <v>3.5</v>
      </c>
      <c r="L21" s="12">
        <v>3.5</v>
      </c>
      <c r="M21" s="151"/>
      <c r="N21" s="155">
        <v>50</v>
      </c>
      <c r="O21" s="156" t="s">
        <v>34</v>
      </c>
      <c r="P21" s="132">
        <v>50</v>
      </c>
      <c r="Q21" s="131" t="s">
        <v>255</v>
      </c>
      <c r="R21" s="157"/>
      <c r="S21" s="163"/>
      <c r="T21" s="157">
        <v>100</v>
      </c>
      <c r="U21" s="131" t="s">
        <v>255</v>
      </c>
      <c r="V21" s="157"/>
      <c r="W21" s="157"/>
    </row>
    <row r="22" spans="1:23" s="1" customFormat="1" ht="24" customHeight="1">
      <c r="A22" s="34" t="s">
        <v>22</v>
      </c>
      <c r="B22" s="60" t="s">
        <v>205</v>
      </c>
      <c r="C22" s="66" t="s">
        <v>174</v>
      </c>
      <c r="D22" s="62"/>
      <c r="E22" s="9"/>
      <c r="F22" s="13">
        <v>18</v>
      </c>
      <c r="G22" s="10"/>
      <c r="H22" s="11">
        <f t="shared" si="4"/>
        <v>18</v>
      </c>
      <c r="I22" s="48"/>
      <c r="J22" s="17">
        <f t="shared" si="5"/>
        <v>18</v>
      </c>
      <c r="K22" s="12">
        <v>3</v>
      </c>
      <c r="L22" s="12">
        <v>3</v>
      </c>
      <c r="M22" s="151"/>
      <c r="N22" s="164"/>
      <c r="O22" s="156"/>
      <c r="P22" s="157">
        <v>100</v>
      </c>
      <c r="Q22" s="131" t="s">
        <v>255</v>
      </c>
      <c r="R22" s="157"/>
      <c r="S22" s="163"/>
      <c r="T22" s="157">
        <v>100</v>
      </c>
      <c r="U22" s="131" t="s">
        <v>255</v>
      </c>
      <c r="V22" s="157"/>
      <c r="W22" s="157"/>
    </row>
    <row r="23" spans="1:23" s="1" customFormat="1" ht="22.5" customHeight="1">
      <c r="A23" s="33" t="s">
        <v>28</v>
      </c>
      <c r="B23" s="59" t="s">
        <v>221</v>
      </c>
      <c r="C23" s="67"/>
      <c r="D23" s="8">
        <f t="shared" ref="D23:I23" si="6">SUM(D24:D25)</f>
        <v>0</v>
      </c>
      <c r="E23" s="8">
        <f t="shared" si="6"/>
        <v>0</v>
      </c>
      <c r="F23" s="8">
        <f t="shared" si="6"/>
        <v>33</v>
      </c>
      <c r="G23" s="8">
        <f t="shared" si="6"/>
        <v>0</v>
      </c>
      <c r="H23" s="56">
        <f>SUM(D23:G23)</f>
        <v>33</v>
      </c>
      <c r="I23" s="56">
        <f t="shared" si="6"/>
        <v>0</v>
      </c>
      <c r="J23" s="56">
        <f>I23+H23</f>
        <v>33</v>
      </c>
      <c r="K23" s="95"/>
      <c r="L23" s="58">
        <f>SUM(L24:L25)</f>
        <v>4</v>
      </c>
      <c r="M23" s="150"/>
      <c r="N23" s="159"/>
      <c r="O23" s="159"/>
      <c r="P23" s="160"/>
      <c r="Q23" s="133"/>
      <c r="R23" s="160"/>
      <c r="S23" s="161"/>
      <c r="T23" s="160"/>
      <c r="U23" s="162"/>
      <c r="V23" s="160"/>
      <c r="W23" s="160"/>
    </row>
    <row r="24" spans="1:23" s="1" customFormat="1" ht="24" customHeight="1">
      <c r="A24" s="34" t="s">
        <v>29</v>
      </c>
      <c r="B24" s="60" t="s">
        <v>175</v>
      </c>
      <c r="C24" s="66" t="s">
        <v>174</v>
      </c>
      <c r="D24" s="62"/>
      <c r="E24" s="9"/>
      <c r="F24" s="9">
        <v>18</v>
      </c>
      <c r="G24" s="10"/>
      <c r="H24" s="11">
        <f>SUM(D24:G24)</f>
        <v>18</v>
      </c>
      <c r="I24" s="12"/>
      <c r="J24" s="17">
        <f>I24+H24</f>
        <v>18</v>
      </c>
      <c r="K24" s="12">
        <v>2</v>
      </c>
      <c r="L24" s="12">
        <v>2</v>
      </c>
      <c r="M24" s="151"/>
      <c r="N24" s="155">
        <v>100</v>
      </c>
      <c r="O24" s="156" t="s">
        <v>34</v>
      </c>
      <c r="P24" s="132"/>
      <c r="Q24" s="131"/>
      <c r="R24" s="157"/>
      <c r="S24" s="163"/>
      <c r="T24" s="157">
        <v>100</v>
      </c>
      <c r="U24" s="131" t="s">
        <v>255</v>
      </c>
      <c r="V24" s="157"/>
      <c r="W24" s="157"/>
    </row>
    <row r="25" spans="1:23" s="1" customFormat="1" ht="24" customHeight="1">
      <c r="A25" s="34" t="s">
        <v>30</v>
      </c>
      <c r="B25" s="60" t="s">
        <v>194</v>
      </c>
      <c r="C25" s="66" t="s">
        <v>174</v>
      </c>
      <c r="D25" s="62"/>
      <c r="E25" s="9"/>
      <c r="F25" s="9">
        <v>15</v>
      </c>
      <c r="G25" s="10"/>
      <c r="H25" s="11">
        <f t="shared" ref="H25" si="7">SUM(D25:G25)</f>
        <v>15</v>
      </c>
      <c r="I25" s="48"/>
      <c r="J25" s="17">
        <f t="shared" ref="J25" si="8">I25+H25</f>
        <v>15</v>
      </c>
      <c r="K25" s="12">
        <v>2</v>
      </c>
      <c r="L25" s="12">
        <v>2</v>
      </c>
      <c r="M25" s="151"/>
      <c r="N25" s="155">
        <v>50</v>
      </c>
      <c r="O25" s="156" t="s">
        <v>34</v>
      </c>
      <c r="P25" s="132">
        <v>50</v>
      </c>
      <c r="Q25" s="131" t="s">
        <v>255</v>
      </c>
      <c r="R25" s="157"/>
      <c r="S25" s="163"/>
      <c r="T25" s="157">
        <v>100</v>
      </c>
      <c r="U25" s="131" t="s">
        <v>255</v>
      </c>
      <c r="V25" s="157"/>
      <c r="W25" s="157"/>
    </row>
    <row r="26" spans="1:23" s="1" customFormat="1" ht="22.5" customHeight="1">
      <c r="A26" s="33" t="s">
        <v>31</v>
      </c>
      <c r="B26" s="59" t="s">
        <v>214</v>
      </c>
      <c r="C26" s="67"/>
      <c r="D26" s="8">
        <f t="shared" ref="D26:I26" si="9">SUM(D27:D27)</f>
        <v>0</v>
      </c>
      <c r="E26" s="8">
        <f t="shared" si="9"/>
        <v>0</v>
      </c>
      <c r="F26" s="8">
        <f t="shared" si="9"/>
        <v>30</v>
      </c>
      <c r="G26" s="8">
        <f t="shared" si="9"/>
        <v>0</v>
      </c>
      <c r="H26" s="56">
        <f t="shared" si="9"/>
        <v>30</v>
      </c>
      <c r="I26" s="56">
        <f t="shared" si="9"/>
        <v>0</v>
      </c>
      <c r="J26" s="56">
        <f>I26+H26</f>
        <v>30</v>
      </c>
      <c r="K26" s="95"/>
      <c r="L26" s="58">
        <f>SUM(L27:L27)</f>
        <v>2</v>
      </c>
      <c r="M26" s="150"/>
      <c r="N26" s="159"/>
      <c r="O26" s="159"/>
      <c r="P26" s="160"/>
      <c r="Q26" s="133"/>
      <c r="R26" s="160"/>
      <c r="S26" s="161"/>
      <c r="T26" s="160"/>
      <c r="U26" s="162"/>
      <c r="V26" s="160"/>
      <c r="W26" s="160"/>
    </row>
    <row r="27" spans="1:23" s="1" customFormat="1" ht="24" customHeight="1">
      <c r="A27" s="34" t="s">
        <v>32</v>
      </c>
      <c r="B27" s="61" t="s">
        <v>241</v>
      </c>
      <c r="C27" s="66" t="s">
        <v>174</v>
      </c>
      <c r="D27" s="62"/>
      <c r="E27" s="9"/>
      <c r="F27" s="9">
        <v>30</v>
      </c>
      <c r="G27" s="10"/>
      <c r="H27" s="11">
        <f>SUM(D27:G27)</f>
        <v>30</v>
      </c>
      <c r="I27" s="12"/>
      <c r="J27" s="17">
        <f>I27+H27</f>
        <v>30</v>
      </c>
      <c r="K27" s="12">
        <v>2</v>
      </c>
      <c r="L27" s="12">
        <v>2</v>
      </c>
      <c r="M27" s="151"/>
      <c r="N27" s="164"/>
      <c r="O27" s="169" t="s">
        <v>264</v>
      </c>
      <c r="P27" s="157"/>
      <c r="Q27" s="131"/>
      <c r="R27" s="157"/>
      <c r="S27" s="163"/>
      <c r="T27" s="157">
        <v>100</v>
      </c>
      <c r="U27" s="131" t="s">
        <v>255</v>
      </c>
      <c r="V27" s="157"/>
      <c r="W27" s="157"/>
    </row>
    <row r="28" spans="1:23" s="80" customFormat="1" ht="24" customHeight="1">
      <c r="A28" s="69"/>
      <c r="B28" s="70" t="s">
        <v>12</v>
      </c>
      <c r="C28" s="71"/>
      <c r="D28" s="72">
        <f t="shared" ref="D28:J28" si="10">D26+D23+D19+D14</f>
        <v>72</v>
      </c>
      <c r="E28" s="73">
        <f t="shared" si="10"/>
        <v>0</v>
      </c>
      <c r="F28" s="73">
        <f t="shared" si="10"/>
        <v>117</v>
      </c>
      <c r="G28" s="74">
        <f t="shared" si="10"/>
        <v>0</v>
      </c>
      <c r="H28" s="75">
        <f t="shared" si="10"/>
        <v>189</v>
      </c>
      <c r="I28" s="76">
        <f t="shared" si="10"/>
        <v>0</v>
      </c>
      <c r="J28" s="76">
        <f t="shared" si="10"/>
        <v>189</v>
      </c>
      <c r="K28" s="76"/>
      <c r="L28" s="76"/>
      <c r="M28" s="147"/>
      <c r="N28" s="77"/>
      <c r="O28" s="77"/>
      <c r="P28" s="77"/>
      <c r="Q28" s="77"/>
      <c r="R28" s="78"/>
      <c r="S28" s="79"/>
      <c r="T28" s="77"/>
      <c r="U28" s="77"/>
      <c r="V28" s="77"/>
      <c r="W28" s="77"/>
    </row>
    <row r="29" spans="1:23" ht="24" customHeight="1">
      <c r="B29" s="197" t="s">
        <v>242</v>
      </c>
      <c r="C29" s="197"/>
      <c r="D29" s="117">
        <f>D28</f>
        <v>72</v>
      </c>
      <c r="E29" s="117"/>
      <c r="F29" s="117">
        <f>F14+F19+F23+F26</f>
        <v>117</v>
      </c>
      <c r="G29" s="118"/>
      <c r="H29" s="119">
        <f>D29+F29</f>
        <v>189</v>
      </c>
      <c r="I29" s="120"/>
      <c r="J29" s="149">
        <f>J14+J19+J23+J26</f>
        <v>189</v>
      </c>
      <c r="K29" s="120">
        <v>30</v>
      </c>
      <c r="L29" s="120">
        <f>L14+L19+L23+L26</f>
        <v>30</v>
      </c>
      <c r="M29" s="148"/>
    </row>
    <row r="30" spans="1:23" ht="24" customHeight="1">
      <c r="B30" s="197" t="s">
        <v>243</v>
      </c>
      <c r="C30" s="197"/>
      <c r="D30" s="117">
        <f>D28</f>
        <v>72</v>
      </c>
      <c r="E30" s="117"/>
      <c r="F30" s="117">
        <f>F29-30</f>
        <v>87</v>
      </c>
      <c r="G30" s="118"/>
      <c r="H30" s="119">
        <f>D30+F30</f>
        <v>159</v>
      </c>
      <c r="I30" s="120"/>
      <c r="J30" s="149">
        <f>J28-30</f>
        <v>159</v>
      </c>
      <c r="K30" s="120">
        <v>28</v>
      </c>
      <c r="L30" s="120">
        <f>L29-2</f>
        <v>28</v>
      </c>
      <c r="M30" s="148"/>
    </row>
  </sheetData>
  <mergeCells count="15">
    <mergeCell ref="M9:M13"/>
    <mergeCell ref="B29:C29"/>
    <mergeCell ref="B30:C30"/>
    <mergeCell ref="F11:F13"/>
    <mergeCell ref="G11:G13"/>
    <mergeCell ref="H11:H13"/>
    <mergeCell ref="I11:I13"/>
    <mergeCell ref="J10:J13"/>
    <mergeCell ref="K9:K13"/>
    <mergeCell ref="L9:L13"/>
    <mergeCell ref="A9:A13"/>
    <mergeCell ref="B9:B13"/>
    <mergeCell ref="C9:C13"/>
    <mergeCell ref="D11:D13"/>
    <mergeCell ref="E11:E13"/>
  </mergeCells>
  <phoneticPr fontId="19" type="noConversion"/>
  <dataValidations count="1">
    <dataValidation type="list" allowBlank="1" showInputMessage="1" showErrorMessage="1" sqref="C15:C18 C24:C25 C27 C20:C22">
      <formula1>"Obligatoire,Optionnel"</formula1>
    </dataValidation>
  </dataValidations>
  <printOptions horizontalCentered="1"/>
  <pageMargins left="0" right="0" top="0.35433070866141736" bottom="0.35433070866141736" header="0.31496062992125984" footer="0.11811023622047245"/>
  <pageSetup paperSize="8" scale="87" orientation="landscape" r:id="rId1"/>
  <headerFooter>
    <oddHeader>&amp;L&amp;G&amp;R&amp;8Direction de l'Offre de Formation
Réglementation et pilotage opérationnel</oddHeader>
    <oddFooter>&amp;R&amp;6&amp;Z&amp;F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workbookViewId="0">
      <selection activeCell="C5" sqref="C5"/>
    </sheetView>
  </sheetViews>
  <sheetFormatPr baseColWidth="10" defaultColWidth="10.85546875" defaultRowHeight="13.5"/>
  <cols>
    <col min="1" max="1" width="8.7109375" style="3" customWidth="1"/>
    <col min="2" max="2" width="29.855468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33</v>
      </c>
      <c r="E1" s="38"/>
      <c r="F1" s="38"/>
      <c r="G1" s="38"/>
      <c r="H1" s="38"/>
      <c r="I1" s="38"/>
      <c r="J1" s="38"/>
      <c r="K1" s="38"/>
      <c r="L1" s="38"/>
      <c r="M1" s="38"/>
      <c r="N1" s="38"/>
      <c r="O1" s="38"/>
      <c r="P1" s="38"/>
      <c r="Q1" s="38"/>
      <c r="R1" s="38"/>
      <c r="S1" s="38"/>
      <c r="T1" s="38"/>
      <c r="U1" s="49"/>
      <c r="V1" s="49"/>
      <c r="W1" s="49"/>
    </row>
    <row r="2" spans="1:23" s="1" customFormat="1" ht="15.75" customHeight="1">
      <c r="D2" s="18" t="s">
        <v>86</v>
      </c>
      <c r="E2" s="19"/>
      <c r="F2" s="19"/>
      <c r="G2" s="19"/>
      <c r="H2" s="19"/>
      <c r="I2" s="19"/>
      <c r="J2" s="19"/>
      <c r="K2" s="19"/>
      <c r="L2" s="19"/>
      <c r="M2" s="19"/>
      <c r="N2" s="19"/>
      <c r="O2" s="19"/>
      <c r="P2" s="19"/>
      <c r="Q2" s="19"/>
      <c r="R2" s="19"/>
      <c r="S2" s="19"/>
      <c r="T2" s="19"/>
      <c r="U2" s="50"/>
      <c r="V2" s="50"/>
      <c r="W2" s="50"/>
    </row>
    <row r="3" spans="1:23" s="2" customFormat="1" ht="15.75" customHeight="1">
      <c r="D3" s="18" t="s">
        <v>272</v>
      </c>
      <c r="E3" s="20"/>
      <c r="F3" s="20"/>
      <c r="G3" s="20"/>
      <c r="H3" s="20"/>
      <c r="I3" s="20"/>
      <c r="J3" s="20"/>
      <c r="K3" s="20"/>
      <c r="L3" s="20"/>
      <c r="M3" s="20"/>
      <c r="N3" s="20"/>
      <c r="O3" s="20"/>
      <c r="P3" s="20"/>
      <c r="Q3" s="20"/>
      <c r="R3" s="20"/>
      <c r="S3" s="20"/>
      <c r="T3" s="20"/>
      <c r="U3" s="51"/>
      <c r="V3" s="51"/>
      <c r="W3" s="51"/>
    </row>
    <row r="4" spans="1:23" ht="15" customHeight="1">
      <c r="A4" s="35" t="s">
        <v>268</v>
      </c>
      <c r="B4" s="36"/>
      <c r="C4" s="154">
        <v>44299</v>
      </c>
      <c r="D4" s="21"/>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16">
        <v>44335</v>
      </c>
      <c r="D5" s="40" t="s">
        <v>93</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237</v>
      </c>
      <c r="E6" s="40"/>
      <c r="F6" s="40"/>
      <c r="G6" s="40"/>
      <c r="H6" s="40"/>
      <c r="I6" s="40"/>
      <c r="J6" s="40"/>
      <c r="K6" s="40"/>
      <c r="L6" s="40"/>
      <c r="M6" s="40"/>
      <c r="N6" s="40"/>
      <c r="O6" s="40"/>
      <c r="P6" s="40"/>
      <c r="Q6" s="40"/>
      <c r="R6" s="40"/>
      <c r="S6" s="40"/>
      <c r="T6" s="40"/>
      <c r="U6" s="54"/>
      <c r="V6" s="54"/>
      <c r="W6" s="54"/>
    </row>
    <row r="7" spans="1:23" s="42" customFormat="1" ht="19.5" customHeight="1">
      <c r="A7" s="37" t="s">
        <v>232</v>
      </c>
      <c r="B7" s="4"/>
      <c r="C7" s="37" t="s">
        <v>233</v>
      </c>
      <c r="D7" s="40"/>
      <c r="E7" s="40"/>
      <c r="F7" s="40"/>
      <c r="G7" s="40"/>
      <c r="H7" s="40"/>
      <c r="I7" s="40"/>
      <c r="J7" s="40"/>
      <c r="K7" s="40"/>
      <c r="L7" s="40"/>
      <c r="M7" s="40"/>
      <c r="N7" s="40"/>
      <c r="O7" s="40"/>
      <c r="P7" s="40"/>
      <c r="Q7" s="40"/>
      <c r="R7" s="40"/>
      <c r="S7" s="40"/>
      <c r="T7" s="40"/>
      <c r="U7" s="54"/>
      <c r="V7" s="54"/>
      <c r="W7" s="54"/>
    </row>
    <row r="8" spans="1:23" s="1" customFormat="1" ht="18.75" customHeight="1">
      <c r="K8" s="5"/>
      <c r="L8" s="5"/>
      <c r="M8" s="5"/>
      <c r="U8" s="55"/>
      <c r="V8" s="55"/>
      <c r="W8" s="55"/>
    </row>
    <row r="9" spans="1:23" s="7" customFormat="1" ht="24.75" customHeight="1">
      <c r="A9" s="183" t="s">
        <v>90</v>
      </c>
      <c r="B9" s="186" t="s">
        <v>234</v>
      </c>
      <c r="C9" s="189" t="s">
        <v>7</v>
      </c>
      <c r="D9" s="27" t="s">
        <v>11</v>
      </c>
      <c r="E9" s="22"/>
      <c r="F9" s="22"/>
      <c r="G9" s="22"/>
      <c r="H9" s="22"/>
      <c r="I9" s="22"/>
      <c r="J9" s="23"/>
      <c r="K9" s="189" t="s">
        <v>92</v>
      </c>
      <c r="L9" s="189" t="s">
        <v>266</v>
      </c>
      <c r="M9" s="189" t="s">
        <v>267</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0" t="s">
        <v>91</v>
      </c>
      <c r="J10" s="189" t="s">
        <v>87</v>
      </c>
      <c r="K10" s="190"/>
      <c r="L10" s="190"/>
      <c r="M10" s="195"/>
      <c r="N10" s="24" t="s">
        <v>23</v>
      </c>
      <c r="O10" s="24"/>
      <c r="P10" s="22"/>
      <c r="Q10" s="23"/>
      <c r="R10" s="23"/>
      <c r="S10" s="25"/>
      <c r="T10" s="43" t="s">
        <v>88</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24</v>
      </c>
      <c r="O11" s="27"/>
      <c r="P11" s="22"/>
      <c r="Q11" s="23"/>
      <c r="R11" s="23"/>
      <c r="S11" s="25"/>
      <c r="T11" s="28" t="s">
        <v>24</v>
      </c>
      <c r="U11" s="27"/>
      <c r="V11" s="22"/>
      <c r="W11" s="22"/>
    </row>
    <row r="12" spans="1:23" s="7" customFormat="1" ht="28.5" customHeight="1">
      <c r="A12" s="184"/>
      <c r="B12" s="187"/>
      <c r="C12" s="190"/>
      <c r="D12" s="193"/>
      <c r="E12" s="184"/>
      <c r="F12" s="184"/>
      <c r="G12" s="199"/>
      <c r="H12" s="202"/>
      <c r="I12" s="190"/>
      <c r="J12" s="190"/>
      <c r="K12" s="190"/>
      <c r="L12" s="190"/>
      <c r="M12" s="195"/>
      <c r="N12" s="29" t="s">
        <v>34</v>
      </c>
      <c r="O12" s="29"/>
      <c r="P12" s="22" t="s">
        <v>25</v>
      </c>
      <c r="Q12" s="23"/>
      <c r="R12" s="44" t="s">
        <v>35</v>
      </c>
      <c r="S12" s="45"/>
      <c r="T12" s="28" t="s">
        <v>89</v>
      </c>
      <c r="U12" s="23"/>
      <c r="V12" s="46" t="s">
        <v>35</v>
      </c>
      <c r="W12" s="22"/>
    </row>
    <row r="13" spans="1:23" s="7" customFormat="1" ht="26.25" customHeight="1">
      <c r="A13" s="185"/>
      <c r="B13" s="188"/>
      <c r="C13" s="191"/>
      <c r="D13" s="194"/>
      <c r="E13" s="185"/>
      <c r="F13" s="185"/>
      <c r="G13" s="200"/>
      <c r="H13" s="203"/>
      <c r="I13" s="191"/>
      <c r="J13" s="191"/>
      <c r="K13" s="191"/>
      <c r="L13" s="191"/>
      <c r="M13" s="196"/>
      <c r="N13" s="146" t="s">
        <v>26</v>
      </c>
      <c r="O13" s="31" t="s">
        <v>27</v>
      </c>
      <c r="P13" s="30" t="s">
        <v>26</v>
      </c>
      <c r="Q13" s="31" t="s">
        <v>27</v>
      </c>
      <c r="R13" s="30" t="s">
        <v>26</v>
      </c>
      <c r="S13" s="31" t="s">
        <v>27</v>
      </c>
      <c r="T13" s="32" t="s">
        <v>26</v>
      </c>
      <c r="U13" s="31" t="s">
        <v>27</v>
      </c>
      <c r="V13" s="30" t="s">
        <v>26</v>
      </c>
      <c r="W13" s="30" t="s">
        <v>27</v>
      </c>
    </row>
    <row r="14" spans="1:23" s="1" customFormat="1" ht="22.5" customHeight="1">
      <c r="A14" s="33" t="s">
        <v>36</v>
      </c>
      <c r="B14" s="59" t="s">
        <v>179</v>
      </c>
      <c r="C14" s="65"/>
      <c r="D14" s="8">
        <f t="shared" ref="D14:I14" si="0">SUM(D15:D18)</f>
        <v>72</v>
      </c>
      <c r="E14" s="8">
        <f t="shared" si="0"/>
        <v>0</v>
      </c>
      <c r="F14" s="8">
        <f t="shared" si="0"/>
        <v>0</v>
      </c>
      <c r="G14" s="8">
        <f t="shared" si="0"/>
        <v>0</v>
      </c>
      <c r="H14" s="56">
        <f>SUM(D14:G14)</f>
        <v>72</v>
      </c>
      <c r="I14" s="56">
        <f t="shared" si="0"/>
        <v>0</v>
      </c>
      <c r="J14" s="56">
        <f>I14+H14</f>
        <v>72</v>
      </c>
      <c r="K14" s="95"/>
      <c r="L14" s="58">
        <f>SUM(L15:L18)</f>
        <v>13</v>
      </c>
      <c r="M14" s="150">
        <v>7</v>
      </c>
      <c r="N14" s="125"/>
      <c r="O14" s="125"/>
      <c r="P14" s="126"/>
      <c r="Q14" s="127"/>
      <c r="R14" s="128"/>
      <c r="S14" s="129"/>
      <c r="T14" s="130"/>
      <c r="U14" s="126"/>
      <c r="V14" s="126"/>
      <c r="W14" s="126"/>
    </row>
    <row r="15" spans="1:23" s="1" customFormat="1" ht="24" customHeight="1">
      <c r="A15" s="34" t="s">
        <v>37</v>
      </c>
      <c r="B15" s="60" t="s">
        <v>200</v>
      </c>
      <c r="C15" s="66" t="s">
        <v>174</v>
      </c>
      <c r="D15" s="62">
        <v>18</v>
      </c>
      <c r="E15" s="9"/>
      <c r="F15" s="9"/>
      <c r="G15" s="10"/>
      <c r="H15" s="11">
        <f>SUM(D15:G15)</f>
        <v>18</v>
      </c>
      <c r="I15" s="12"/>
      <c r="J15" s="17">
        <f>I15+H15</f>
        <v>18</v>
      </c>
      <c r="K15" s="12">
        <v>3.5</v>
      </c>
      <c r="L15" s="12">
        <v>3.5</v>
      </c>
      <c r="M15" s="151"/>
      <c r="N15" s="164"/>
      <c r="O15" s="131"/>
      <c r="P15" s="157">
        <v>100</v>
      </c>
      <c r="Q15" s="131" t="s">
        <v>255</v>
      </c>
      <c r="R15" s="157"/>
      <c r="S15" s="163"/>
      <c r="T15" s="157">
        <v>100</v>
      </c>
      <c r="U15" s="131" t="s">
        <v>255</v>
      </c>
      <c r="V15" s="157"/>
      <c r="W15" s="157"/>
    </row>
    <row r="16" spans="1:23" s="1" customFormat="1" ht="24" customHeight="1">
      <c r="A16" s="34" t="s">
        <v>38</v>
      </c>
      <c r="B16" s="60" t="s">
        <v>224</v>
      </c>
      <c r="C16" s="66" t="s">
        <v>174</v>
      </c>
      <c r="D16" s="63">
        <v>18</v>
      </c>
      <c r="E16" s="13"/>
      <c r="F16" s="13"/>
      <c r="G16" s="47"/>
      <c r="H16" s="11">
        <f t="shared" ref="H16:H17" si="1">SUM(D16:G16)</f>
        <v>18</v>
      </c>
      <c r="I16" s="48"/>
      <c r="J16" s="17">
        <f t="shared" ref="J16:J17" si="2">I16+H16</f>
        <v>18</v>
      </c>
      <c r="K16" s="12">
        <v>3.5</v>
      </c>
      <c r="L16" s="12">
        <v>3.5</v>
      </c>
      <c r="M16" s="151"/>
      <c r="N16" s="155"/>
      <c r="O16" s="156"/>
      <c r="P16" s="157">
        <v>100</v>
      </c>
      <c r="Q16" s="131" t="s">
        <v>255</v>
      </c>
      <c r="R16" s="132"/>
      <c r="S16" s="135"/>
      <c r="T16" s="157">
        <v>100</v>
      </c>
      <c r="U16" s="131" t="s">
        <v>255</v>
      </c>
      <c r="V16" s="132"/>
      <c r="W16" s="132"/>
    </row>
    <row r="17" spans="1:23" s="1" customFormat="1" ht="24" customHeight="1">
      <c r="A17" s="34" t="s">
        <v>39</v>
      </c>
      <c r="B17" s="60" t="s">
        <v>204</v>
      </c>
      <c r="C17" s="66" t="s">
        <v>174</v>
      </c>
      <c r="D17" s="63">
        <v>18</v>
      </c>
      <c r="E17" s="13"/>
      <c r="F17" s="13"/>
      <c r="G17" s="47"/>
      <c r="H17" s="11">
        <f t="shared" si="1"/>
        <v>18</v>
      </c>
      <c r="I17" s="48"/>
      <c r="J17" s="17">
        <f t="shared" si="2"/>
        <v>18</v>
      </c>
      <c r="K17" s="12">
        <v>3</v>
      </c>
      <c r="L17" s="12">
        <v>3</v>
      </c>
      <c r="M17" s="151"/>
      <c r="N17" s="155"/>
      <c r="O17" s="156"/>
      <c r="P17" s="157">
        <v>100</v>
      </c>
      <c r="Q17" s="131" t="s">
        <v>255</v>
      </c>
      <c r="R17" s="132"/>
      <c r="S17" s="135"/>
      <c r="T17" s="157">
        <v>100</v>
      </c>
      <c r="U17" s="131" t="s">
        <v>255</v>
      </c>
      <c r="V17" s="132"/>
      <c r="W17" s="132"/>
    </row>
    <row r="18" spans="1:23" s="1" customFormat="1" ht="24" customHeight="1">
      <c r="A18" s="34" t="s">
        <v>40</v>
      </c>
      <c r="B18" s="60" t="s">
        <v>223</v>
      </c>
      <c r="C18" s="66" t="s">
        <v>174</v>
      </c>
      <c r="D18" s="62">
        <v>18</v>
      </c>
      <c r="E18" s="9"/>
      <c r="F18" s="13"/>
      <c r="G18" s="10"/>
      <c r="H18" s="11">
        <f>SUM(D18:G18)</f>
        <v>18</v>
      </c>
      <c r="I18" s="12"/>
      <c r="J18" s="17">
        <f>I18+H18</f>
        <v>18</v>
      </c>
      <c r="K18" s="12">
        <v>3</v>
      </c>
      <c r="L18" s="12">
        <v>3</v>
      </c>
      <c r="M18" s="151"/>
      <c r="N18" s="155"/>
      <c r="O18" s="156"/>
      <c r="P18" s="157">
        <v>100</v>
      </c>
      <c r="Q18" s="131" t="s">
        <v>255</v>
      </c>
      <c r="R18" s="132"/>
      <c r="S18" s="135"/>
      <c r="T18" s="157">
        <v>100</v>
      </c>
      <c r="U18" s="131" t="s">
        <v>255</v>
      </c>
      <c r="V18" s="132"/>
      <c r="W18" s="132"/>
    </row>
    <row r="19" spans="1:23" s="1" customFormat="1" ht="22.5" customHeight="1">
      <c r="A19" s="33" t="s">
        <v>98</v>
      </c>
      <c r="B19" s="59" t="s">
        <v>202</v>
      </c>
      <c r="C19" s="65"/>
      <c r="D19" s="8">
        <f t="shared" ref="D19:I19" si="3">SUM(D20:D22)</f>
        <v>0</v>
      </c>
      <c r="E19" s="8">
        <f t="shared" si="3"/>
        <v>0</v>
      </c>
      <c r="F19" s="8">
        <f t="shared" si="3"/>
        <v>54</v>
      </c>
      <c r="G19" s="8">
        <f t="shared" si="3"/>
        <v>0</v>
      </c>
      <c r="H19" s="56">
        <f>SUM(D19:G19)</f>
        <v>54</v>
      </c>
      <c r="I19" s="56">
        <f t="shared" si="3"/>
        <v>0</v>
      </c>
      <c r="J19" s="56">
        <f>I19+H19</f>
        <v>54</v>
      </c>
      <c r="K19" s="95"/>
      <c r="L19" s="58">
        <f>SUM(L20:L22)</f>
        <v>9.5</v>
      </c>
      <c r="M19" s="150">
        <v>7</v>
      </c>
      <c r="N19" s="159"/>
      <c r="O19" s="159"/>
      <c r="P19" s="160"/>
      <c r="Q19" s="133"/>
      <c r="R19" s="160"/>
      <c r="S19" s="161"/>
      <c r="T19" s="160"/>
      <c r="U19" s="162"/>
      <c r="V19" s="160"/>
      <c r="W19" s="160"/>
    </row>
    <row r="20" spans="1:23" s="1" customFormat="1" ht="24" customHeight="1">
      <c r="A20" s="34" t="s">
        <v>99</v>
      </c>
      <c r="B20" s="60" t="s">
        <v>225</v>
      </c>
      <c r="C20" s="66" t="s">
        <v>174</v>
      </c>
      <c r="D20" s="62"/>
      <c r="E20" s="9"/>
      <c r="F20" s="13">
        <v>18</v>
      </c>
      <c r="G20" s="10"/>
      <c r="H20" s="11">
        <f>SUM(D20:G20)</f>
        <v>18</v>
      </c>
      <c r="I20" s="12"/>
      <c r="J20" s="17">
        <f>I20+H20</f>
        <v>18</v>
      </c>
      <c r="K20" s="12">
        <v>3.5</v>
      </c>
      <c r="L20" s="12">
        <v>3.5</v>
      </c>
      <c r="M20" s="151"/>
      <c r="N20" s="155">
        <v>50</v>
      </c>
      <c r="O20" s="156" t="s">
        <v>34</v>
      </c>
      <c r="P20" s="132">
        <v>50</v>
      </c>
      <c r="Q20" s="131" t="s">
        <v>255</v>
      </c>
      <c r="R20" s="157"/>
      <c r="S20" s="163"/>
      <c r="T20" s="157">
        <v>100</v>
      </c>
      <c r="U20" s="131" t="s">
        <v>255</v>
      </c>
      <c r="V20" s="132"/>
      <c r="W20" s="132"/>
    </row>
    <row r="21" spans="1:23" s="1" customFormat="1" ht="24" customHeight="1">
      <c r="A21" s="34" t="s">
        <v>100</v>
      </c>
      <c r="B21" s="60" t="s">
        <v>219</v>
      </c>
      <c r="C21" s="66" t="s">
        <v>174</v>
      </c>
      <c r="D21" s="62"/>
      <c r="E21" s="9"/>
      <c r="F21" s="13">
        <v>18</v>
      </c>
      <c r="G21" s="10"/>
      <c r="H21" s="11">
        <f t="shared" ref="H21:H22" si="4">SUM(D21:G21)</f>
        <v>18</v>
      </c>
      <c r="I21" s="48"/>
      <c r="J21" s="17">
        <f t="shared" ref="J21:J22" si="5">I21+H21</f>
        <v>18</v>
      </c>
      <c r="K21" s="12">
        <v>3.5</v>
      </c>
      <c r="L21" s="12">
        <v>3.5</v>
      </c>
      <c r="M21" s="151"/>
      <c r="N21" s="155">
        <v>50</v>
      </c>
      <c r="O21" s="156" t="s">
        <v>34</v>
      </c>
      <c r="P21" s="157">
        <v>50</v>
      </c>
      <c r="Q21" s="131" t="s">
        <v>255</v>
      </c>
      <c r="R21" s="157"/>
      <c r="S21" s="163"/>
      <c r="T21" s="157">
        <v>100</v>
      </c>
      <c r="U21" s="131" t="s">
        <v>255</v>
      </c>
      <c r="V21" s="157"/>
      <c r="W21" s="157"/>
    </row>
    <row r="22" spans="1:23" s="1" customFormat="1" ht="24" customHeight="1">
      <c r="A22" s="34" t="s">
        <v>101</v>
      </c>
      <c r="B22" s="60" t="s">
        <v>205</v>
      </c>
      <c r="C22" s="66" t="s">
        <v>174</v>
      </c>
      <c r="D22" s="62"/>
      <c r="E22" s="9"/>
      <c r="F22" s="13">
        <v>18</v>
      </c>
      <c r="G22" s="10"/>
      <c r="H22" s="11">
        <f t="shared" si="4"/>
        <v>18</v>
      </c>
      <c r="I22" s="48"/>
      <c r="J22" s="17">
        <f t="shared" si="5"/>
        <v>18</v>
      </c>
      <c r="K22" s="12">
        <v>2.5</v>
      </c>
      <c r="L22" s="12">
        <v>2.5</v>
      </c>
      <c r="M22" s="151"/>
      <c r="N22" s="164"/>
      <c r="O22" s="156"/>
      <c r="P22" s="157">
        <v>100</v>
      </c>
      <c r="Q22" s="131" t="s">
        <v>255</v>
      </c>
      <c r="R22" s="157"/>
      <c r="S22" s="163"/>
      <c r="T22" s="157">
        <v>100</v>
      </c>
      <c r="U22" s="131" t="s">
        <v>255</v>
      </c>
      <c r="V22" s="157"/>
      <c r="W22" s="157"/>
    </row>
    <row r="23" spans="1:23" s="1" customFormat="1" ht="22.5" customHeight="1">
      <c r="A23" s="33" t="s">
        <v>41</v>
      </c>
      <c r="B23" s="59" t="s">
        <v>221</v>
      </c>
      <c r="C23" s="67"/>
      <c r="D23" s="8">
        <f t="shared" ref="D23:I23" si="6">SUM(D24:D27)</f>
        <v>0</v>
      </c>
      <c r="E23" s="8">
        <f t="shared" si="6"/>
        <v>0</v>
      </c>
      <c r="F23" s="8">
        <f t="shared" si="6"/>
        <v>55.5</v>
      </c>
      <c r="G23" s="8">
        <f t="shared" si="6"/>
        <v>0</v>
      </c>
      <c r="H23" s="56">
        <f>SUM(D23:G23)</f>
        <v>55.5</v>
      </c>
      <c r="I23" s="56">
        <f t="shared" si="6"/>
        <v>0</v>
      </c>
      <c r="J23" s="56">
        <f>I23+H23</f>
        <v>55.5</v>
      </c>
      <c r="K23" s="95"/>
      <c r="L23" s="58">
        <f>SUM(L24:L27)</f>
        <v>5.5</v>
      </c>
      <c r="M23" s="150"/>
      <c r="N23" s="159"/>
      <c r="O23" s="159"/>
      <c r="P23" s="160"/>
      <c r="Q23" s="133"/>
      <c r="R23" s="160"/>
      <c r="S23" s="161"/>
      <c r="T23" s="160"/>
      <c r="U23" s="162"/>
      <c r="V23" s="160"/>
      <c r="W23" s="160"/>
    </row>
    <row r="24" spans="1:23" s="1" customFormat="1" ht="24" customHeight="1">
      <c r="A24" s="34" t="s">
        <v>42</v>
      </c>
      <c r="B24" s="60" t="s">
        <v>175</v>
      </c>
      <c r="C24" s="66" t="s">
        <v>174</v>
      </c>
      <c r="D24" s="62"/>
      <c r="E24" s="9"/>
      <c r="F24" s="9">
        <v>18</v>
      </c>
      <c r="G24" s="10"/>
      <c r="H24" s="11">
        <f t="shared" ref="H24" si="7">SUM(D24:G24)</f>
        <v>18</v>
      </c>
      <c r="I24" s="48"/>
      <c r="J24" s="17">
        <f t="shared" ref="J24" si="8">I24+H24</f>
        <v>18</v>
      </c>
      <c r="K24" s="12">
        <v>2</v>
      </c>
      <c r="L24" s="12">
        <v>2</v>
      </c>
      <c r="M24" s="151"/>
      <c r="N24" s="155">
        <v>100</v>
      </c>
      <c r="O24" s="156" t="s">
        <v>34</v>
      </c>
      <c r="P24" s="132"/>
      <c r="Q24" s="131"/>
      <c r="R24" s="157"/>
      <c r="S24" s="163"/>
      <c r="T24" s="157">
        <v>100</v>
      </c>
      <c r="U24" s="131" t="s">
        <v>255</v>
      </c>
      <c r="V24" s="157"/>
      <c r="W24" s="157"/>
    </row>
    <row r="25" spans="1:23" s="1" customFormat="1" ht="24" customHeight="1">
      <c r="A25" s="34" t="s">
        <v>43</v>
      </c>
      <c r="B25" s="60" t="s">
        <v>194</v>
      </c>
      <c r="C25" s="66" t="s">
        <v>174</v>
      </c>
      <c r="D25" s="62"/>
      <c r="E25" s="9"/>
      <c r="F25" s="9">
        <v>15</v>
      </c>
      <c r="G25" s="10"/>
      <c r="H25" s="11">
        <f>SUM(D25:G25)</f>
        <v>15</v>
      </c>
      <c r="I25" s="12"/>
      <c r="J25" s="17">
        <f>I25+H25</f>
        <v>15</v>
      </c>
      <c r="K25" s="12">
        <v>1.5</v>
      </c>
      <c r="L25" s="12">
        <v>1.5</v>
      </c>
      <c r="M25" s="151"/>
      <c r="N25" s="155">
        <v>50</v>
      </c>
      <c r="O25" s="156" t="s">
        <v>34</v>
      </c>
      <c r="P25" s="132">
        <v>50</v>
      </c>
      <c r="Q25" s="131" t="s">
        <v>255</v>
      </c>
      <c r="R25" s="157"/>
      <c r="S25" s="163"/>
      <c r="T25" s="157">
        <v>100</v>
      </c>
      <c r="U25" s="131" t="s">
        <v>255</v>
      </c>
      <c r="V25" s="157"/>
      <c r="W25" s="157"/>
    </row>
    <row r="26" spans="1:23" s="1" customFormat="1" ht="24" customHeight="1">
      <c r="A26" s="34" t="s">
        <v>102</v>
      </c>
      <c r="B26" s="88" t="s">
        <v>245</v>
      </c>
      <c r="C26" s="66" t="s">
        <v>174</v>
      </c>
      <c r="D26" s="62"/>
      <c r="E26" s="9"/>
      <c r="F26" s="9">
        <v>15</v>
      </c>
      <c r="G26" s="10"/>
      <c r="H26" s="11">
        <f t="shared" ref="H26:H27" si="9">SUM(D26:G26)</f>
        <v>15</v>
      </c>
      <c r="I26" s="48"/>
      <c r="J26" s="17">
        <f t="shared" ref="J26:J27" si="10">I26+H26</f>
        <v>15</v>
      </c>
      <c r="K26" s="12">
        <v>1</v>
      </c>
      <c r="L26" s="12">
        <v>1</v>
      </c>
      <c r="M26" s="151"/>
      <c r="N26" s="164">
        <v>100</v>
      </c>
      <c r="O26" s="156" t="s">
        <v>34</v>
      </c>
      <c r="P26" s="157"/>
      <c r="Q26" s="131"/>
      <c r="R26" s="157"/>
      <c r="S26" s="163"/>
      <c r="T26" s="157">
        <v>100</v>
      </c>
      <c r="U26" s="131" t="s">
        <v>255</v>
      </c>
      <c r="V26" s="157"/>
      <c r="W26" s="157"/>
    </row>
    <row r="27" spans="1:23" s="1" customFormat="1" ht="24" customHeight="1">
      <c r="A27" s="34" t="s">
        <v>103</v>
      </c>
      <c r="B27" s="60" t="s">
        <v>178</v>
      </c>
      <c r="C27" s="66" t="s">
        <v>174</v>
      </c>
      <c r="D27" s="62"/>
      <c r="E27" s="9"/>
      <c r="F27" s="9">
        <v>7.5</v>
      </c>
      <c r="G27" s="10"/>
      <c r="H27" s="11">
        <f t="shared" si="9"/>
        <v>7.5</v>
      </c>
      <c r="I27" s="48"/>
      <c r="J27" s="17">
        <f t="shared" si="10"/>
        <v>7.5</v>
      </c>
      <c r="K27" s="12">
        <v>1</v>
      </c>
      <c r="L27" s="12">
        <v>1</v>
      </c>
      <c r="M27" s="151"/>
      <c r="N27" s="164">
        <v>100</v>
      </c>
      <c r="O27" s="156" t="s">
        <v>34</v>
      </c>
      <c r="P27" s="157"/>
      <c r="Q27" s="131"/>
      <c r="R27" s="157"/>
      <c r="S27" s="163"/>
      <c r="T27" s="157">
        <v>100</v>
      </c>
      <c r="U27" s="131" t="s">
        <v>255</v>
      </c>
      <c r="V27" s="157"/>
      <c r="W27" s="157"/>
    </row>
    <row r="28" spans="1:23" s="1" customFormat="1" ht="22.5" customHeight="1">
      <c r="A28" s="33" t="s">
        <v>44</v>
      </c>
      <c r="B28" s="59" t="s">
        <v>186</v>
      </c>
      <c r="C28" s="67"/>
      <c r="D28" s="8">
        <f t="shared" ref="D28:I28" si="11">SUM(D29:D29)</f>
        <v>0</v>
      </c>
      <c r="E28" s="8">
        <f t="shared" si="11"/>
        <v>0</v>
      </c>
      <c r="F28" s="8">
        <f t="shared" si="11"/>
        <v>18</v>
      </c>
      <c r="G28" s="8">
        <f t="shared" si="11"/>
        <v>0</v>
      </c>
      <c r="H28" s="56">
        <f>SUM(D28:G28)</f>
        <v>18</v>
      </c>
      <c r="I28" s="56">
        <f t="shared" si="11"/>
        <v>0</v>
      </c>
      <c r="J28" s="56">
        <f>I28+H28</f>
        <v>18</v>
      </c>
      <c r="K28" s="95"/>
      <c r="L28" s="58">
        <f>SUM(L29:L29)</f>
        <v>2</v>
      </c>
      <c r="M28" s="150"/>
      <c r="N28" s="159"/>
      <c r="O28" s="159"/>
      <c r="P28" s="160"/>
      <c r="Q28" s="133"/>
      <c r="R28" s="160"/>
      <c r="S28" s="161"/>
      <c r="T28" s="160"/>
      <c r="U28" s="162"/>
      <c r="V28" s="160"/>
      <c r="W28" s="160"/>
    </row>
    <row r="29" spans="1:23" s="1" customFormat="1" ht="24" customHeight="1">
      <c r="A29" s="34" t="s">
        <v>45</v>
      </c>
      <c r="B29" s="60" t="s">
        <v>180</v>
      </c>
      <c r="C29" s="66" t="s">
        <v>174</v>
      </c>
      <c r="D29" s="62"/>
      <c r="E29" s="9"/>
      <c r="F29" s="14">
        <v>18</v>
      </c>
      <c r="G29" s="10"/>
      <c r="H29" s="11">
        <f>SUM(D29:G29)</f>
        <v>18</v>
      </c>
      <c r="I29" s="12"/>
      <c r="J29" s="17">
        <f>I29+H29</f>
        <v>18</v>
      </c>
      <c r="K29" s="12">
        <v>2</v>
      </c>
      <c r="L29" s="12">
        <v>2</v>
      </c>
      <c r="M29" s="151"/>
      <c r="N29" s="164"/>
      <c r="O29" s="169" t="s">
        <v>265</v>
      </c>
      <c r="P29" s="157"/>
      <c r="Q29" s="131"/>
      <c r="R29" s="157"/>
      <c r="S29" s="163"/>
      <c r="T29" s="157">
        <v>100</v>
      </c>
      <c r="U29" s="131" t="s">
        <v>255</v>
      </c>
      <c r="V29" s="157"/>
      <c r="W29" s="157"/>
    </row>
    <row r="30" spans="1:23" s="1" customFormat="1" ht="22.5" customHeight="1">
      <c r="A30" s="33" t="s">
        <v>104</v>
      </c>
      <c r="B30" s="59" t="s">
        <v>195</v>
      </c>
      <c r="C30" s="67"/>
      <c r="D30" s="8">
        <f t="shared" ref="D30:I30" si="12">SUM(D31:D31)</f>
        <v>0</v>
      </c>
      <c r="E30" s="8">
        <f t="shared" si="12"/>
        <v>0</v>
      </c>
      <c r="F30" s="8">
        <f t="shared" si="12"/>
        <v>9</v>
      </c>
      <c r="G30" s="8">
        <f t="shared" si="12"/>
        <v>0</v>
      </c>
      <c r="H30" s="56">
        <f>SUM(D30:G30)</f>
        <v>9</v>
      </c>
      <c r="I30" s="56">
        <f t="shared" si="12"/>
        <v>0</v>
      </c>
      <c r="J30" s="56">
        <f>I30+H30</f>
        <v>9</v>
      </c>
      <c r="K30" s="95"/>
      <c r="L30" s="58">
        <f>SUM(L31:L31)</f>
        <v>2</v>
      </c>
      <c r="M30" s="150"/>
      <c r="N30" s="159"/>
      <c r="O30" s="133"/>
      <c r="P30" s="160"/>
      <c r="Q30" s="133"/>
      <c r="R30" s="167"/>
      <c r="S30" s="134"/>
      <c r="T30" s="160"/>
      <c r="U30" s="133"/>
      <c r="V30" s="160"/>
      <c r="W30" s="160"/>
    </row>
    <row r="31" spans="1:23" s="1" customFormat="1" ht="24" customHeight="1">
      <c r="A31" s="34" t="s">
        <v>105</v>
      </c>
      <c r="B31" s="61" t="s">
        <v>0</v>
      </c>
      <c r="C31" s="68" t="s">
        <v>236</v>
      </c>
      <c r="D31" s="64"/>
      <c r="E31" s="14"/>
      <c r="F31" s="14">
        <v>9</v>
      </c>
      <c r="G31" s="15"/>
      <c r="H31" s="11">
        <f>SUM(D31:G31)</f>
        <v>9</v>
      </c>
      <c r="I31" s="12"/>
      <c r="J31" s="17">
        <f>I31+H31</f>
        <v>9</v>
      </c>
      <c r="K31" s="16">
        <v>2</v>
      </c>
      <c r="L31" s="16">
        <v>2</v>
      </c>
      <c r="M31" s="152"/>
      <c r="N31" s="164"/>
      <c r="O31" s="156"/>
      <c r="P31" s="157"/>
      <c r="Q31" s="131"/>
      <c r="R31" s="132">
        <v>100</v>
      </c>
      <c r="S31" s="135" t="s">
        <v>260</v>
      </c>
      <c r="T31" s="157">
        <v>100</v>
      </c>
      <c r="U31" s="136" t="s">
        <v>261</v>
      </c>
      <c r="V31" s="157"/>
      <c r="W31" s="157"/>
    </row>
    <row r="32" spans="1:23" s="80" customFormat="1" ht="24" customHeight="1">
      <c r="A32" s="69"/>
      <c r="B32" s="70" t="s">
        <v>12</v>
      </c>
      <c r="C32" s="71"/>
      <c r="D32" s="72">
        <f t="shared" ref="D32:J32" si="13">D30+D28+D23+D19+D14</f>
        <v>72</v>
      </c>
      <c r="E32" s="73">
        <f t="shared" si="13"/>
        <v>0</v>
      </c>
      <c r="F32" s="73">
        <f t="shared" si="13"/>
        <v>136.5</v>
      </c>
      <c r="G32" s="74">
        <f t="shared" si="13"/>
        <v>0</v>
      </c>
      <c r="H32" s="75">
        <f t="shared" si="13"/>
        <v>208.5</v>
      </c>
      <c r="I32" s="76">
        <f t="shared" si="13"/>
        <v>0</v>
      </c>
      <c r="J32" s="76">
        <f t="shared" si="13"/>
        <v>208.5</v>
      </c>
      <c r="K32" s="76"/>
      <c r="L32" s="76"/>
      <c r="M32" s="153"/>
      <c r="N32" s="168"/>
      <c r="O32" s="168"/>
      <c r="P32" s="168"/>
      <c r="Q32" s="168"/>
      <c r="R32" s="79"/>
      <c r="S32" s="79"/>
      <c r="T32" s="168"/>
      <c r="U32" s="168"/>
      <c r="V32" s="168"/>
      <c r="W32" s="168"/>
    </row>
    <row r="33" spans="2:13" ht="24" customHeight="1">
      <c r="B33" s="197" t="s">
        <v>242</v>
      </c>
      <c r="C33" s="197"/>
      <c r="D33" s="117">
        <f>D14+D19+D23+D30</f>
        <v>72</v>
      </c>
      <c r="E33" s="117"/>
      <c r="F33" s="117">
        <f>F32-18</f>
        <v>118.5</v>
      </c>
      <c r="G33" s="118"/>
      <c r="H33" s="119">
        <f>F33+D33</f>
        <v>190.5</v>
      </c>
      <c r="I33" s="120"/>
      <c r="J33" s="149">
        <f>J14+J19+J23+J30</f>
        <v>190.5</v>
      </c>
      <c r="K33" s="120">
        <v>30</v>
      </c>
      <c r="L33" s="120">
        <f>+L14+L19+L23+L30</f>
        <v>30</v>
      </c>
      <c r="M33" s="148"/>
    </row>
    <row r="34" spans="2:13" ht="24" customHeight="1">
      <c r="B34" s="197" t="s">
        <v>243</v>
      </c>
      <c r="C34" s="197"/>
      <c r="D34" s="117">
        <f>D14+D19+D23+D28+D30</f>
        <v>72</v>
      </c>
      <c r="E34" s="117"/>
      <c r="F34" s="117">
        <f>F14+F19+F23+F28+F30</f>
        <v>136.5</v>
      </c>
      <c r="G34" s="118"/>
      <c r="H34" s="119">
        <f>F34+D34</f>
        <v>208.5</v>
      </c>
      <c r="I34" s="120"/>
      <c r="J34" s="149">
        <f>J14+J19+J23+J28+J30</f>
        <v>208.5</v>
      </c>
      <c r="K34" s="120">
        <v>32</v>
      </c>
      <c r="L34" s="120">
        <f>L33+2</f>
        <v>32</v>
      </c>
      <c r="M34" s="148"/>
    </row>
  </sheetData>
  <mergeCells count="15">
    <mergeCell ref="M9:M13"/>
    <mergeCell ref="B33:C33"/>
    <mergeCell ref="B34:C34"/>
    <mergeCell ref="J10:J13"/>
    <mergeCell ref="D11:D13"/>
    <mergeCell ref="E11:E13"/>
    <mergeCell ref="F11:F13"/>
    <mergeCell ref="G11:G13"/>
    <mergeCell ref="H11:H13"/>
    <mergeCell ref="I11:I13"/>
    <mergeCell ref="A9:A13"/>
    <mergeCell ref="B9:B13"/>
    <mergeCell ref="C9:C13"/>
    <mergeCell ref="K9:K13"/>
    <mergeCell ref="L9:L13"/>
  </mergeCells>
  <phoneticPr fontId="19" type="noConversion"/>
  <dataValidations count="2">
    <dataValidation type="list" allowBlank="1" showInputMessage="1" showErrorMessage="1" sqref="C15:C18 C29 C24:C27 C20:C22">
      <formula1>"Obligatoire,Optionnel"</formula1>
    </dataValidation>
    <dataValidation type="list" allowBlank="1" showInputMessage="1" sqref="C31">
      <formula1>"Obligatoire,Optionnel"</formula1>
    </dataValidation>
  </dataValidations>
  <printOptions horizontalCentered="1"/>
  <pageMargins left="0" right="0" top="0.35433070866141736" bottom="0.35433070866141736" header="0.31496062992125984" footer="0.11811023622047245"/>
  <pageSetup paperSize="8" scale="90" orientation="landscape" r:id="rId1"/>
  <headerFooter>
    <oddHeader>&amp;L&amp;G&amp;R&amp;8Direction de l'Offre de Formation
Réglementation et pilotage opérationnel</oddHeader>
    <oddFooter>&amp;R&amp;6&amp;Z&amp;F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110" zoomScaleNormal="110" zoomScalePageLayoutView="110" workbookViewId="0">
      <selection activeCell="C5" sqref="C5"/>
    </sheetView>
  </sheetViews>
  <sheetFormatPr baseColWidth="10" defaultColWidth="10.85546875" defaultRowHeight="13.5"/>
  <cols>
    <col min="1" max="1" width="8.7109375" style="3" customWidth="1"/>
    <col min="2" max="2" width="29.855468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33</v>
      </c>
      <c r="E1" s="38"/>
      <c r="F1" s="38"/>
      <c r="G1" s="38"/>
      <c r="H1" s="38"/>
      <c r="I1" s="38"/>
      <c r="J1" s="38"/>
      <c r="K1" s="38"/>
      <c r="L1" s="38"/>
      <c r="M1" s="38"/>
      <c r="N1" s="38"/>
      <c r="O1" s="38"/>
      <c r="P1" s="38"/>
      <c r="Q1" s="38"/>
      <c r="R1" s="38"/>
      <c r="S1" s="38"/>
      <c r="T1" s="38"/>
      <c r="U1" s="49"/>
      <c r="V1" s="49"/>
      <c r="W1" s="49"/>
    </row>
    <row r="2" spans="1:23" s="1" customFormat="1" ht="15.75" customHeight="1">
      <c r="D2" s="18" t="s">
        <v>86</v>
      </c>
      <c r="E2" s="19"/>
      <c r="F2" s="19"/>
      <c r="G2" s="19"/>
      <c r="H2" s="19"/>
      <c r="I2" s="19"/>
      <c r="J2" s="19"/>
      <c r="K2" s="19"/>
      <c r="L2" s="19"/>
      <c r="M2" s="19"/>
      <c r="N2" s="19"/>
      <c r="O2" s="19"/>
      <c r="P2" s="19"/>
      <c r="Q2" s="19"/>
      <c r="R2" s="19"/>
      <c r="S2" s="19"/>
      <c r="T2" s="19"/>
      <c r="U2" s="50"/>
      <c r="V2" s="50"/>
      <c r="W2" s="50"/>
    </row>
    <row r="3" spans="1:23" s="2" customFormat="1" ht="15.75" customHeight="1">
      <c r="D3" s="18" t="s">
        <v>272</v>
      </c>
      <c r="E3" s="20"/>
      <c r="F3" s="20"/>
      <c r="G3" s="20"/>
      <c r="H3" s="20"/>
      <c r="I3" s="20"/>
      <c r="J3" s="20"/>
      <c r="K3" s="20"/>
      <c r="L3" s="20"/>
      <c r="M3" s="20"/>
      <c r="N3" s="20"/>
      <c r="O3" s="20"/>
      <c r="P3" s="20"/>
      <c r="Q3" s="20"/>
      <c r="R3" s="20"/>
      <c r="S3" s="20"/>
      <c r="T3" s="20"/>
      <c r="U3" s="51"/>
      <c r="V3" s="51"/>
      <c r="W3" s="51"/>
    </row>
    <row r="4" spans="1:23" ht="15" customHeight="1">
      <c r="A4" s="35" t="s">
        <v>268</v>
      </c>
      <c r="B4" s="36"/>
      <c r="C4" s="154">
        <v>44299</v>
      </c>
      <c r="D4" s="21"/>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16">
        <v>44335</v>
      </c>
      <c r="D5" s="40" t="s">
        <v>94</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237</v>
      </c>
      <c r="E6" s="40"/>
      <c r="F6" s="40"/>
      <c r="G6" s="40"/>
      <c r="H6" s="40"/>
      <c r="I6" s="40"/>
      <c r="J6" s="40"/>
      <c r="K6" s="40"/>
      <c r="L6" s="40"/>
      <c r="M6" s="40"/>
      <c r="N6" s="40"/>
      <c r="O6" s="40"/>
      <c r="P6" s="40"/>
      <c r="Q6" s="40"/>
      <c r="R6" s="40"/>
      <c r="S6" s="40"/>
      <c r="T6" s="40"/>
      <c r="U6" s="54"/>
      <c r="V6" s="54"/>
      <c r="W6" s="54"/>
    </row>
    <row r="7" spans="1:23" s="42" customFormat="1" ht="19.5" customHeight="1">
      <c r="A7" s="37" t="s">
        <v>232</v>
      </c>
      <c r="B7" s="4"/>
      <c r="C7" s="37" t="s">
        <v>233</v>
      </c>
      <c r="D7" s="40"/>
      <c r="E7" s="40"/>
      <c r="F7" s="40"/>
      <c r="G7" s="40"/>
      <c r="H7" s="40"/>
      <c r="I7" s="40"/>
      <c r="J7" s="40"/>
      <c r="K7" s="40"/>
      <c r="L7" s="40"/>
      <c r="M7" s="40"/>
      <c r="N7" s="40"/>
      <c r="O7" s="40"/>
      <c r="P7" s="40"/>
      <c r="Q7" s="40"/>
      <c r="R7" s="40"/>
      <c r="S7" s="40"/>
      <c r="T7" s="40"/>
      <c r="U7" s="54"/>
      <c r="V7" s="54"/>
      <c r="W7" s="54"/>
    </row>
    <row r="8" spans="1:23" s="1" customFormat="1" ht="8.25" customHeight="1">
      <c r="K8" s="5"/>
      <c r="L8" s="5"/>
      <c r="M8" s="5"/>
      <c r="U8" s="55"/>
      <c r="V8" s="55"/>
      <c r="W8" s="55"/>
    </row>
    <row r="9" spans="1:23" s="7" customFormat="1" ht="24.75" customHeight="1">
      <c r="A9" s="183" t="s">
        <v>90</v>
      </c>
      <c r="B9" s="186" t="s">
        <v>234</v>
      </c>
      <c r="C9" s="189" t="s">
        <v>7</v>
      </c>
      <c r="D9" s="27" t="s">
        <v>11</v>
      </c>
      <c r="E9" s="22"/>
      <c r="F9" s="22"/>
      <c r="G9" s="22"/>
      <c r="H9" s="22"/>
      <c r="I9" s="22"/>
      <c r="J9" s="23"/>
      <c r="K9" s="189" t="s">
        <v>92</v>
      </c>
      <c r="L9" s="189" t="s">
        <v>266</v>
      </c>
      <c r="M9" s="189" t="s">
        <v>267</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0" t="s">
        <v>91</v>
      </c>
      <c r="J10" s="189" t="s">
        <v>87</v>
      </c>
      <c r="K10" s="190"/>
      <c r="L10" s="190"/>
      <c r="M10" s="195"/>
      <c r="N10" s="24" t="s">
        <v>23</v>
      </c>
      <c r="O10" s="24"/>
      <c r="P10" s="22"/>
      <c r="Q10" s="23"/>
      <c r="R10" s="23"/>
      <c r="S10" s="25"/>
      <c r="T10" s="43" t="s">
        <v>88</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24</v>
      </c>
      <c r="O11" s="27"/>
      <c r="P11" s="22"/>
      <c r="Q11" s="23"/>
      <c r="R11" s="23"/>
      <c r="S11" s="25"/>
      <c r="T11" s="28" t="s">
        <v>24</v>
      </c>
      <c r="U11" s="27"/>
      <c r="V11" s="22"/>
      <c r="W11" s="22"/>
    </row>
    <row r="12" spans="1:23" s="7" customFormat="1" ht="28.5" customHeight="1">
      <c r="A12" s="184"/>
      <c r="B12" s="187"/>
      <c r="C12" s="190"/>
      <c r="D12" s="193"/>
      <c r="E12" s="184"/>
      <c r="F12" s="184"/>
      <c r="G12" s="199"/>
      <c r="H12" s="202"/>
      <c r="I12" s="190"/>
      <c r="J12" s="190"/>
      <c r="K12" s="190"/>
      <c r="L12" s="190"/>
      <c r="M12" s="195"/>
      <c r="N12" s="29" t="s">
        <v>34</v>
      </c>
      <c r="O12" s="29"/>
      <c r="P12" s="22" t="s">
        <v>25</v>
      </c>
      <c r="Q12" s="23"/>
      <c r="R12" s="44" t="s">
        <v>35</v>
      </c>
      <c r="S12" s="45"/>
      <c r="T12" s="28" t="s">
        <v>89</v>
      </c>
      <c r="U12" s="23"/>
      <c r="V12" s="46" t="s">
        <v>35</v>
      </c>
      <c r="W12" s="22"/>
    </row>
    <row r="13" spans="1:23" s="7" customFormat="1" ht="26.25" customHeight="1">
      <c r="A13" s="185"/>
      <c r="B13" s="188"/>
      <c r="C13" s="191"/>
      <c r="D13" s="194"/>
      <c r="E13" s="185"/>
      <c r="F13" s="185"/>
      <c r="G13" s="200"/>
      <c r="H13" s="203"/>
      <c r="I13" s="191"/>
      <c r="J13" s="191"/>
      <c r="K13" s="191"/>
      <c r="L13" s="191"/>
      <c r="M13" s="196"/>
      <c r="N13" s="146" t="s">
        <v>26</v>
      </c>
      <c r="O13" s="31" t="s">
        <v>27</v>
      </c>
      <c r="P13" s="30" t="s">
        <v>26</v>
      </c>
      <c r="Q13" s="31" t="s">
        <v>27</v>
      </c>
      <c r="R13" s="30" t="s">
        <v>26</v>
      </c>
      <c r="S13" s="31" t="s">
        <v>27</v>
      </c>
      <c r="T13" s="32" t="s">
        <v>26</v>
      </c>
      <c r="U13" s="31" t="s">
        <v>27</v>
      </c>
      <c r="V13" s="30" t="s">
        <v>26</v>
      </c>
      <c r="W13" s="30" t="s">
        <v>27</v>
      </c>
    </row>
    <row r="14" spans="1:23" s="1" customFormat="1" ht="22.5" customHeight="1">
      <c r="A14" s="33" t="s">
        <v>46</v>
      </c>
      <c r="B14" s="59" t="s">
        <v>179</v>
      </c>
      <c r="C14" s="65"/>
      <c r="D14" s="8">
        <f t="shared" ref="D14:I14" si="0">SUM(D15:D20)</f>
        <v>108</v>
      </c>
      <c r="E14" s="8">
        <f t="shared" si="0"/>
        <v>0</v>
      </c>
      <c r="F14" s="8">
        <f t="shared" si="0"/>
        <v>0</v>
      </c>
      <c r="G14" s="8">
        <f t="shared" si="0"/>
        <v>0</v>
      </c>
      <c r="H14" s="56">
        <f t="shared" si="0"/>
        <v>108</v>
      </c>
      <c r="I14" s="56">
        <f t="shared" si="0"/>
        <v>0</v>
      </c>
      <c r="J14" s="56">
        <f>I14+H14</f>
        <v>108</v>
      </c>
      <c r="K14" s="95"/>
      <c r="L14" s="58">
        <f>SUM(L15:L20)</f>
        <v>15</v>
      </c>
      <c r="M14" s="150">
        <v>7</v>
      </c>
      <c r="N14" s="125"/>
      <c r="O14" s="125"/>
      <c r="P14" s="126"/>
      <c r="Q14" s="127"/>
      <c r="R14" s="128"/>
      <c r="S14" s="129"/>
      <c r="T14" s="130"/>
      <c r="U14" s="126"/>
      <c r="V14" s="126"/>
      <c r="W14" s="126"/>
    </row>
    <row r="15" spans="1:23" s="1" customFormat="1" ht="24" customHeight="1">
      <c r="A15" s="34" t="s">
        <v>47</v>
      </c>
      <c r="B15" s="60" t="s">
        <v>226</v>
      </c>
      <c r="C15" s="66" t="s">
        <v>174</v>
      </c>
      <c r="D15" s="62">
        <v>18</v>
      </c>
      <c r="E15" s="9"/>
      <c r="F15" s="9"/>
      <c r="G15" s="10"/>
      <c r="H15" s="11">
        <f>SUM(D15:G15)</f>
        <v>18</v>
      </c>
      <c r="I15" s="12"/>
      <c r="J15" s="17">
        <f>I15+H15</f>
        <v>18</v>
      </c>
      <c r="K15" s="12">
        <v>2.5</v>
      </c>
      <c r="L15" s="12">
        <v>2.5</v>
      </c>
      <c r="M15" s="151"/>
      <c r="N15" s="164"/>
      <c r="O15" s="131"/>
      <c r="P15" s="157">
        <v>100</v>
      </c>
      <c r="Q15" s="131" t="s">
        <v>255</v>
      </c>
      <c r="R15" s="157"/>
      <c r="S15" s="163"/>
      <c r="T15" s="157">
        <v>100</v>
      </c>
      <c r="U15" s="131" t="s">
        <v>255</v>
      </c>
      <c r="V15" s="157"/>
      <c r="W15" s="157"/>
    </row>
    <row r="16" spans="1:23" s="1" customFormat="1" ht="24" customHeight="1">
      <c r="A16" s="34" t="s">
        <v>48</v>
      </c>
      <c r="B16" s="60" t="s">
        <v>201</v>
      </c>
      <c r="C16" s="66" t="s">
        <v>174</v>
      </c>
      <c r="D16" s="63">
        <v>18</v>
      </c>
      <c r="E16" s="13"/>
      <c r="F16" s="13"/>
      <c r="G16" s="47"/>
      <c r="H16" s="11">
        <f t="shared" ref="H16:H17" si="1">SUM(D16:G16)</f>
        <v>18</v>
      </c>
      <c r="I16" s="48"/>
      <c r="J16" s="17">
        <f t="shared" ref="J16:J17" si="2">I16+H16</f>
        <v>18</v>
      </c>
      <c r="K16" s="12">
        <v>2.5</v>
      </c>
      <c r="L16" s="12">
        <v>2.5</v>
      </c>
      <c r="M16" s="151"/>
      <c r="N16" s="155"/>
      <c r="O16" s="156"/>
      <c r="P16" s="157">
        <v>100</v>
      </c>
      <c r="Q16" s="131" t="s">
        <v>255</v>
      </c>
      <c r="R16" s="132"/>
      <c r="S16" s="135"/>
      <c r="T16" s="157">
        <v>100</v>
      </c>
      <c r="U16" s="131" t="s">
        <v>255</v>
      </c>
      <c r="V16" s="132"/>
      <c r="W16" s="132"/>
    </row>
    <row r="17" spans="1:23" s="1" customFormat="1" ht="24" customHeight="1">
      <c r="A17" s="34" t="s">
        <v>49</v>
      </c>
      <c r="B17" s="60" t="s">
        <v>215</v>
      </c>
      <c r="C17" s="66" t="s">
        <v>174</v>
      </c>
      <c r="D17" s="63">
        <v>18</v>
      </c>
      <c r="E17" s="13"/>
      <c r="F17" s="13"/>
      <c r="G17" s="47"/>
      <c r="H17" s="11">
        <f t="shared" si="1"/>
        <v>18</v>
      </c>
      <c r="I17" s="48"/>
      <c r="J17" s="17">
        <f t="shared" si="2"/>
        <v>18</v>
      </c>
      <c r="K17" s="12">
        <v>2.5</v>
      </c>
      <c r="L17" s="12">
        <v>2.5</v>
      </c>
      <c r="M17" s="151"/>
      <c r="N17" s="155"/>
      <c r="O17" s="156"/>
      <c r="P17" s="157">
        <v>100</v>
      </c>
      <c r="Q17" s="131" t="s">
        <v>255</v>
      </c>
      <c r="R17" s="132"/>
      <c r="S17" s="135"/>
      <c r="T17" s="157">
        <v>100</v>
      </c>
      <c r="U17" s="131" t="s">
        <v>255</v>
      </c>
      <c r="V17" s="132"/>
      <c r="W17" s="132"/>
    </row>
    <row r="18" spans="1:23" s="1" customFormat="1" ht="24" customHeight="1">
      <c r="A18" s="34" t="s">
        <v>50</v>
      </c>
      <c r="B18" s="60" t="s">
        <v>223</v>
      </c>
      <c r="C18" s="66" t="s">
        <v>174</v>
      </c>
      <c r="D18" s="62">
        <v>18</v>
      </c>
      <c r="E18" s="9"/>
      <c r="F18" s="13"/>
      <c r="G18" s="10"/>
      <c r="H18" s="11">
        <f>SUM(D18:G18)</f>
        <v>18</v>
      </c>
      <c r="I18" s="12"/>
      <c r="J18" s="17">
        <f>I18+H18</f>
        <v>18</v>
      </c>
      <c r="K18" s="12">
        <v>2.5</v>
      </c>
      <c r="L18" s="12">
        <v>2.5</v>
      </c>
      <c r="M18" s="151"/>
      <c r="N18" s="155"/>
      <c r="O18" s="156"/>
      <c r="P18" s="157">
        <v>100</v>
      </c>
      <c r="Q18" s="131" t="s">
        <v>255</v>
      </c>
      <c r="R18" s="132"/>
      <c r="S18" s="135"/>
      <c r="T18" s="157">
        <v>100</v>
      </c>
      <c r="U18" s="131" t="s">
        <v>255</v>
      </c>
      <c r="V18" s="132"/>
      <c r="W18" s="132"/>
    </row>
    <row r="19" spans="1:23" s="1" customFormat="1" ht="24" customHeight="1">
      <c r="A19" s="34" t="s">
        <v>106</v>
      </c>
      <c r="B19" s="60" t="s">
        <v>207</v>
      </c>
      <c r="C19" s="66" t="s">
        <v>174</v>
      </c>
      <c r="D19" s="63">
        <v>18</v>
      </c>
      <c r="E19" s="13"/>
      <c r="F19" s="13"/>
      <c r="G19" s="47"/>
      <c r="H19" s="11">
        <f t="shared" ref="H19:H20" si="3">SUM(D19:G19)</f>
        <v>18</v>
      </c>
      <c r="I19" s="57"/>
      <c r="J19" s="17">
        <f t="shared" ref="J19:J20" si="4">I19+H19</f>
        <v>18</v>
      </c>
      <c r="K19" s="12">
        <v>2.5</v>
      </c>
      <c r="L19" s="12">
        <v>2.5</v>
      </c>
      <c r="M19" s="151"/>
      <c r="N19" s="155"/>
      <c r="O19" s="158"/>
      <c r="P19" s="157">
        <v>100</v>
      </c>
      <c r="Q19" s="131" t="s">
        <v>255</v>
      </c>
      <c r="R19" s="132"/>
      <c r="S19" s="135"/>
      <c r="T19" s="157">
        <v>100</v>
      </c>
      <c r="U19" s="131" t="s">
        <v>255</v>
      </c>
      <c r="V19" s="132"/>
      <c r="W19" s="132"/>
    </row>
    <row r="20" spans="1:23" s="1" customFormat="1" ht="24" customHeight="1">
      <c r="A20" s="34" t="s">
        <v>107</v>
      </c>
      <c r="B20" s="60" t="s">
        <v>208</v>
      </c>
      <c r="C20" s="66" t="s">
        <v>174</v>
      </c>
      <c r="D20" s="63">
        <v>18</v>
      </c>
      <c r="E20" s="13"/>
      <c r="F20" s="13"/>
      <c r="G20" s="47"/>
      <c r="H20" s="11">
        <f t="shared" si="3"/>
        <v>18</v>
      </c>
      <c r="I20" s="57"/>
      <c r="J20" s="17">
        <f t="shared" si="4"/>
        <v>18</v>
      </c>
      <c r="K20" s="12">
        <v>2.5</v>
      </c>
      <c r="L20" s="12">
        <v>2.5</v>
      </c>
      <c r="M20" s="151"/>
      <c r="N20" s="155"/>
      <c r="O20" s="158"/>
      <c r="P20" s="157">
        <v>100</v>
      </c>
      <c r="Q20" s="131" t="s">
        <v>255</v>
      </c>
      <c r="R20" s="132"/>
      <c r="S20" s="135"/>
      <c r="T20" s="157">
        <v>100</v>
      </c>
      <c r="U20" s="131" t="s">
        <v>255</v>
      </c>
      <c r="V20" s="132"/>
      <c r="W20" s="132"/>
    </row>
    <row r="21" spans="1:23" s="1" customFormat="1" ht="22.5" customHeight="1">
      <c r="A21" s="33" t="s">
        <v>108</v>
      </c>
      <c r="B21" s="59" t="s">
        <v>202</v>
      </c>
      <c r="C21" s="65"/>
      <c r="D21" s="8">
        <f t="shared" ref="D21:I21" si="5">SUM(D22:D24)</f>
        <v>0</v>
      </c>
      <c r="E21" s="8">
        <f t="shared" si="5"/>
        <v>0</v>
      </c>
      <c r="F21" s="8">
        <f t="shared" si="5"/>
        <v>54</v>
      </c>
      <c r="G21" s="8">
        <f t="shared" si="5"/>
        <v>0</v>
      </c>
      <c r="H21" s="56">
        <f t="shared" si="5"/>
        <v>54</v>
      </c>
      <c r="I21" s="56">
        <f t="shared" si="5"/>
        <v>0</v>
      </c>
      <c r="J21" s="56">
        <f>I21+H21</f>
        <v>54</v>
      </c>
      <c r="K21" s="95"/>
      <c r="L21" s="58">
        <f>SUM(L22:L24)</f>
        <v>6</v>
      </c>
      <c r="M21" s="150">
        <v>7</v>
      </c>
      <c r="N21" s="159"/>
      <c r="O21" s="159"/>
      <c r="P21" s="160"/>
      <c r="Q21" s="133"/>
      <c r="R21" s="160"/>
      <c r="S21" s="161"/>
      <c r="T21" s="160"/>
      <c r="U21" s="162"/>
      <c r="V21" s="160"/>
      <c r="W21" s="160"/>
    </row>
    <row r="22" spans="1:23" s="1" customFormat="1" ht="24" customHeight="1">
      <c r="A22" s="34" t="s">
        <v>109</v>
      </c>
      <c r="B22" s="60" t="s">
        <v>225</v>
      </c>
      <c r="C22" s="66" t="s">
        <v>174</v>
      </c>
      <c r="D22" s="62"/>
      <c r="E22" s="9"/>
      <c r="F22" s="13">
        <v>18</v>
      </c>
      <c r="G22" s="10"/>
      <c r="H22" s="11">
        <f>SUM(D22:G22)</f>
        <v>18</v>
      </c>
      <c r="I22" s="12"/>
      <c r="J22" s="17">
        <f>I22+H22</f>
        <v>18</v>
      </c>
      <c r="K22" s="12">
        <v>2</v>
      </c>
      <c r="L22" s="12">
        <v>2</v>
      </c>
      <c r="M22" s="151"/>
      <c r="N22" s="155">
        <v>50</v>
      </c>
      <c r="O22" s="156" t="s">
        <v>34</v>
      </c>
      <c r="P22" s="132">
        <v>50</v>
      </c>
      <c r="Q22" s="131" t="s">
        <v>255</v>
      </c>
      <c r="R22" s="157"/>
      <c r="S22" s="163"/>
      <c r="T22" s="157">
        <v>100</v>
      </c>
      <c r="U22" s="131" t="s">
        <v>255</v>
      </c>
      <c r="V22" s="132"/>
      <c r="W22" s="132"/>
    </row>
    <row r="23" spans="1:23" s="1" customFormat="1" ht="24" customHeight="1">
      <c r="A23" s="34" t="s">
        <v>110</v>
      </c>
      <c r="B23" s="60" t="s">
        <v>219</v>
      </c>
      <c r="C23" s="66" t="s">
        <v>174</v>
      </c>
      <c r="D23" s="62"/>
      <c r="E23" s="9"/>
      <c r="F23" s="13">
        <v>18</v>
      </c>
      <c r="G23" s="10"/>
      <c r="H23" s="11">
        <f t="shared" ref="H23:H24" si="6">SUM(D23:G23)</f>
        <v>18</v>
      </c>
      <c r="I23" s="48"/>
      <c r="J23" s="17">
        <f t="shared" ref="J23:J24" si="7">I23+H23</f>
        <v>18</v>
      </c>
      <c r="K23" s="12">
        <v>2</v>
      </c>
      <c r="L23" s="12">
        <v>2</v>
      </c>
      <c r="M23" s="151"/>
      <c r="N23" s="155">
        <v>50</v>
      </c>
      <c r="O23" s="156" t="s">
        <v>34</v>
      </c>
      <c r="P23" s="157">
        <v>50</v>
      </c>
      <c r="Q23" s="131" t="s">
        <v>255</v>
      </c>
      <c r="R23" s="157"/>
      <c r="S23" s="163"/>
      <c r="T23" s="157">
        <v>100</v>
      </c>
      <c r="U23" s="131" t="s">
        <v>255</v>
      </c>
      <c r="V23" s="157"/>
      <c r="W23" s="157"/>
    </row>
    <row r="24" spans="1:23" s="1" customFormat="1" ht="24" customHeight="1">
      <c r="A24" s="34" t="s">
        <v>111</v>
      </c>
      <c r="B24" s="60" t="s">
        <v>205</v>
      </c>
      <c r="C24" s="66" t="s">
        <v>174</v>
      </c>
      <c r="D24" s="62"/>
      <c r="E24" s="9"/>
      <c r="F24" s="13">
        <v>18</v>
      </c>
      <c r="G24" s="10"/>
      <c r="H24" s="11">
        <f t="shared" si="6"/>
        <v>18</v>
      </c>
      <c r="I24" s="48"/>
      <c r="J24" s="17">
        <f t="shared" si="7"/>
        <v>18</v>
      </c>
      <c r="K24" s="12">
        <v>2</v>
      </c>
      <c r="L24" s="12">
        <v>2</v>
      </c>
      <c r="M24" s="151"/>
      <c r="N24" s="164"/>
      <c r="O24" s="156"/>
      <c r="P24" s="157">
        <v>100</v>
      </c>
      <c r="Q24" s="131" t="s">
        <v>255</v>
      </c>
      <c r="R24" s="157"/>
      <c r="S24" s="163"/>
      <c r="T24" s="157">
        <v>100</v>
      </c>
      <c r="U24" s="131" t="s">
        <v>255</v>
      </c>
      <c r="V24" s="157"/>
      <c r="W24" s="157"/>
    </row>
    <row r="25" spans="1:23" s="1" customFormat="1" ht="22.5" customHeight="1">
      <c r="A25" s="33" t="s">
        <v>51</v>
      </c>
      <c r="B25" s="59" t="s">
        <v>221</v>
      </c>
      <c r="C25" s="67"/>
      <c r="D25" s="8">
        <f t="shared" ref="D25:I25" si="8">SUM(D26:D27)</f>
        <v>15</v>
      </c>
      <c r="E25" s="8">
        <f t="shared" si="8"/>
        <v>0</v>
      </c>
      <c r="F25" s="8">
        <f t="shared" si="8"/>
        <v>18</v>
      </c>
      <c r="G25" s="8">
        <f t="shared" si="8"/>
        <v>0</v>
      </c>
      <c r="H25" s="56">
        <f t="shared" si="8"/>
        <v>33</v>
      </c>
      <c r="I25" s="56">
        <f t="shared" si="8"/>
        <v>0</v>
      </c>
      <c r="J25" s="56">
        <f>I25+H25</f>
        <v>33</v>
      </c>
      <c r="K25" s="95"/>
      <c r="L25" s="58">
        <f>SUM(L26:L27)</f>
        <v>4</v>
      </c>
      <c r="M25" s="150"/>
      <c r="N25" s="159"/>
      <c r="O25" s="159"/>
      <c r="P25" s="160"/>
      <c r="Q25" s="133"/>
      <c r="R25" s="160"/>
      <c r="S25" s="161"/>
      <c r="T25" s="160"/>
      <c r="U25" s="162"/>
      <c r="V25" s="160"/>
      <c r="W25" s="160"/>
    </row>
    <row r="26" spans="1:23" s="1" customFormat="1" ht="24" customHeight="1">
      <c r="A26" s="34" t="s">
        <v>52</v>
      </c>
      <c r="B26" s="60" t="s">
        <v>175</v>
      </c>
      <c r="C26" s="66" t="s">
        <v>174</v>
      </c>
      <c r="D26" s="62"/>
      <c r="E26" s="9"/>
      <c r="F26" s="9">
        <v>18</v>
      </c>
      <c r="G26" s="10"/>
      <c r="H26" s="11">
        <f t="shared" ref="H26:H27" si="9">SUM(D26:G26)</f>
        <v>18</v>
      </c>
      <c r="I26" s="48"/>
      <c r="J26" s="17">
        <f t="shared" ref="J26:J27" si="10">I26+H26</f>
        <v>18</v>
      </c>
      <c r="K26" s="12">
        <v>2</v>
      </c>
      <c r="L26" s="12">
        <v>2</v>
      </c>
      <c r="M26" s="151"/>
      <c r="N26" s="155">
        <v>100</v>
      </c>
      <c r="O26" s="156" t="s">
        <v>34</v>
      </c>
      <c r="P26" s="132"/>
      <c r="Q26" s="131"/>
      <c r="R26" s="157"/>
      <c r="S26" s="163"/>
      <c r="T26" s="157">
        <v>100</v>
      </c>
      <c r="U26" s="131" t="s">
        <v>255</v>
      </c>
      <c r="V26" s="157"/>
      <c r="W26" s="157"/>
    </row>
    <row r="27" spans="1:23" s="1" customFormat="1" ht="24" customHeight="1">
      <c r="A27" s="34" t="s">
        <v>53</v>
      </c>
      <c r="B27" s="86" t="s">
        <v>182</v>
      </c>
      <c r="C27" s="66" t="s">
        <v>174</v>
      </c>
      <c r="D27" s="62">
        <v>15</v>
      </c>
      <c r="E27" s="9"/>
      <c r="F27" s="9"/>
      <c r="G27" s="10"/>
      <c r="H27" s="11">
        <f t="shared" si="9"/>
        <v>15</v>
      </c>
      <c r="I27" s="48"/>
      <c r="J27" s="17">
        <f t="shared" si="10"/>
        <v>15</v>
      </c>
      <c r="K27" s="12">
        <v>2</v>
      </c>
      <c r="L27" s="12">
        <v>2</v>
      </c>
      <c r="M27" s="151"/>
      <c r="N27" s="164"/>
      <c r="O27" s="131"/>
      <c r="P27" s="157">
        <v>100</v>
      </c>
      <c r="Q27" s="131" t="s">
        <v>255</v>
      </c>
      <c r="R27" s="157"/>
      <c r="S27" s="163"/>
      <c r="T27" s="157">
        <v>100</v>
      </c>
      <c r="U27" s="131" t="s">
        <v>255</v>
      </c>
      <c r="V27" s="157"/>
      <c r="W27" s="157"/>
    </row>
    <row r="28" spans="1:23" s="1" customFormat="1" ht="43.5" customHeight="1">
      <c r="A28" s="33" t="s">
        <v>112</v>
      </c>
      <c r="B28" s="59" t="s">
        <v>244</v>
      </c>
      <c r="C28" s="67"/>
      <c r="D28" s="8">
        <f>SUM(D29:D39)</f>
        <v>15</v>
      </c>
      <c r="E28" s="8">
        <f>SUM(E29:E39)</f>
        <v>0</v>
      </c>
      <c r="F28" s="97">
        <f>SUM(F29:F38)</f>
        <v>180</v>
      </c>
      <c r="G28" s="97">
        <f>SUM(G29:G39)</f>
        <v>0</v>
      </c>
      <c r="H28" s="98">
        <f>SUM(H29:H39)</f>
        <v>195</v>
      </c>
      <c r="I28" s="98">
        <f>SUM(I29:I39)</f>
        <v>0</v>
      </c>
      <c r="J28" s="98">
        <f>I28+H28</f>
        <v>195</v>
      </c>
      <c r="K28" s="99"/>
      <c r="L28" s="58">
        <f>SUM(L29:L30)+L39</f>
        <v>5</v>
      </c>
      <c r="M28" s="150"/>
      <c r="N28" s="159"/>
      <c r="O28" s="159"/>
      <c r="P28" s="160"/>
      <c r="Q28" s="133"/>
      <c r="R28" s="160"/>
      <c r="S28" s="161"/>
      <c r="T28" s="160"/>
      <c r="U28" s="162"/>
      <c r="V28" s="160"/>
      <c r="W28" s="160"/>
    </row>
    <row r="29" spans="1:23" s="1" customFormat="1" ht="24" customHeight="1">
      <c r="A29" s="34" t="s">
        <v>113</v>
      </c>
      <c r="B29" s="60" t="s">
        <v>176</v>
      </c>
      <c r="C29" s="66" t="s">
        <v>174</v>
      </c>
      <c r="D29" s="62"/>
      <c r="E29" s="9"/>
      <c r="F29" s="13">
        <v>18</v>
      </c>
      <c r="G29" s="47"/>
      <c r="H29" s="100">
        <f>SUM(D29:G29)</f>
        <v>18</v>
      </c>
      <c r="I29" s="48"/>
      <c r="J29" s="101">
        <f>I29+H29</f>
        <v>18</v>
      </c>
      <c r="K29" s="48">
        <v>2</v>
      </c>
      <c r="L29" s="12">
        <v>2</v>
      </c>
      <c r="M29" s="151"/>
      <c r="N29" s="164"/>
      <c r="O29" s="169" t="s">
        <v>265</v>
      </c>
      <c r="P29" s="157"/>
      <c r="Q29" s="131"/>
      <c r="R29" s="157"/>
      <c r="S29" s="163"/>
      <c r="T29" s="157">
        <v>100</v>
      </c>
      <c r="U29" s="131" t="s">
        <v>255</v>
      </c>
      <c r="V29" s="157"/>
      <c r="W29" s="157"/>
    </row>
    <row r="30" spans="1:23" s="1" customFormat="1" ht="24" customHeight="1">
      <c r="A30" s="34" t="s">
        <v>114</v>
      </c>
      <c r="B30" s="81" t="s">
        <v>183</v>
      </c>
      <c r="C30" s="83" t="s">
        <v>185</v>
      </c>
      <c r="D30" s="62"/>
      <c r="E30" s="9"/>
      <c r="F30" s="13">
        <v>18</v>
      </c>
      <c r="G30" s="102"/>
      <c r="H30" s="100">
        <f t="shared" ref="H30:H36" si="11">SUM(D30:G30)</f>
        <v>18</v>
      </c>
      <c r="I30" s="48"/>
      <c r="J30" s="101">
        <f t="shared" ref="J30:J36" si="12">I30+H30</f>
        <v>18</v>
      </c>
      <c r="K30" s="103">
        <v>1</v>
      </c>
      <c r="L30" s="16">
        <v>1</v>
      </c>
      <c r="M30" s="152"/>
      <c r="N30" s="155">
        <v>100</v>
      </c>
      <c r="O30" s="156" t="s">
        <v>34</v>
      </c>
      <c r="P30" s="157"/>
      <c r="Q30" s="131"/>
      <c r="R30" s="132"/>
      <c r="S30" s="135"/>
      <c r="T30" s="157">
        <v>100</v>
      </c>
      <c r="U30" s="131" t="s">
        <v>255</v>
      </c>
      <c r="V30" s="157"/>
      <c r="W30" s="157"/>
    </row>
    <row r="31" spans="1:23" s="1" customFormat="1" ht="24" customHeight="1">
      <c r="A31" s="34" t="s">
        <v>115</v>
      </c>
      <c r="B31" s="82" t="s">
        <v>184</v>
      </c>
      <c r="C31" s="83" t="s">
        <v>185</v>
      </c>
      <c r="D31" s="64"/>
      <c r="E31" s="14"/>
      <c r="F31" s="104">
        <v>18</v>
      </c>
      <c r="G31" s="102"/>
      <c r="H31" s="100">
        <f t="shared" si="11"/>
        <v>18</v>
      </c>
      <c r="I31" s="48"/>
      <c r="J31" s="101">
        <f t="shared" si="12"/>
        <v>18</v>
      </c>
      <c r="K31" s="103">
        <v>1</v>
      </c>
      <c r="L31" s="16">
        <v>1</v>
      </c>
      <c r="M31" s="152"/>
      <c r="N31" s="155">
        <v>100</v>
      </c>
      <c r="O31" s="156" t="s">
        <v>34</v>
      </c>
      <c r="P31" s="157"/>
      <c r="Q31" s="131"/>
      <c r="R31" s="132"/>
      <c r="S31" s="135"/>
      <c r="T31" s="157">
        <v>100</v>
      </c>
      <c r="U31" s="131" t="s">
        <v>255</v>
      </c>
      <c r="V31" s="157"/>
      <c r="W31" s="157"/>
    </row>
    <row r="32" spans="1:23" s="1" customFormat="1" ht="24" customHeight="1">
      <c r="A32" s="34" t="s">
        <v>116</v>
      </c>
      <c r="B32" s="82" t="s">
        <v>187</v>
      </c>
      <c r="C32" s="83" t="s">
        <v>185</v>
      </c>
      <c r="D32" s="64"/>
      <c r="E32" s="14"/>
      <c r="F32" s="104">
        <v>18</v>
      </c>
      <c r="G32" s="102"/>
      <c r="H32" s="100">
        <f t="shared" si="11"/>
        <v>18</v>
      </c>
      <c r="I32" s="57"/>
      <c r="J32" s="101">
        <f t="shared" si="12"/>
        <v>18</v>
      </c>
      <c r="K32" s="103">
        <v>1</v>
      </c>
      <c r="L32" s="16">
        <v>1</v>
      </c>
      <c r="M32" s="152"/>
      <c r="N32" s="155">
        <v>100</v>
      </c>
      <c r="O32" s="156" t="s">
        <v>34</v>
      </c>
      <c r="P32" s="157"/>
      <c r="Q32" s="131"/>
      <c r="R32" s="132"/>
      <c r="S32" s="135"/>
      <c r="T32" s="157">
        <v>100</v>
      </c>
      <c r="U32" s="131" t="s">
        <v>255</v>
      </c>
      <c r="V32" s="157"/>
      <c r="W32" s="157"/>
    </row>
    <row r="33" spans="1:23" s="1" customFormat="1" ht="24" customHeight="1">
      <c r="A33" s="34" t="s">
        <v>117</v>
      </c>
      <c r="B33" s="82" t="s">
        <v>188</v>
      </c>
      <c r="C33" s="83" t="s">
        <v>185</v>
      </c>
      <c r="D33" s="64"/>
      <c r="E33" s="14"/>
      <c r="F33" s="104">
        <v>18</v>
      </c>
      <c r="G33" s="102"/>
      <c r="H33" s="100">
        <f t="shared" si="11"/>
        <v>18</v>
      </c>
      <c r="I33" s="57"/>
      <c r="J33" s="101">
        <f t="shared" si="12"/>
        <v>18</v>
      </c>
      <c r="K33" s="103">
        <v>1</v>
      </c>
      <c r="L33" s="16">
        <v>1</v>
      </c>
      <c r="M33" s="152"/>
      <c r="N33" s="155">
        <v>100</v>
      </c>
      <c r="O33" s="156" t="s">
        <v>34</v>
      </c>
      <c r="P33" s="157"/>
      <c r="Q33" s="131"/>
      <c r="R33" s="132"/>
      <c r="S33" s="135"/>
      <c r="T33" s="157">
        <v>100</v>
      </c>
      <c r="U33" s="131" t="s">
        <v>255</v>
      </c>
      <c r="V33" s="157"/>
      <c r="W33" s="157"/>
    </row>
    <row r="34" spans="1:23" s="1" customFormat="1" ht="24" customHeight="1">
      <c r="A34" s="34" t="s">
        <v>118</v>
      </c>
      <c r="B34" s="82" t="s">
        <v>189</v>
      </c>
      <c r="C34" s="84" t="s">
        <v>185</v>
      </c>
      <c r="D34" s="64"/>
      <c r="E34" s="14"/>
      <c r="F34" s="104">
        <v>18</v>
      </c>
      <c r="G34" s="102"/>
      <c r="H34" s="100">
        <f t="shared" si="11"/>
        <v>18</v>
      </c>
      <c r="I34" s="57"/>
      <c r="J34" s="101">
        <f t="shared" si="12"/>
        <v>18</v>
      </c>
      <c r="K34" s="103">
        <v>1</v>
      </c>
      <c r="L34" s="16">
        <v>1</v>
      </c>
      <c r="M34" s="152"/>
      <c r="N34" s="155">
        <v>100</v>
      </c>
      <c r="O34" s="156" t="s">
        <v>34</v>
      </c>
      <c r="P34" s="157"/>
      <c r="Q34" s="131"/>
      <c r="R34" s="132"/>
      <c r="S34" s="135"/>
      <c r="T34" s="157">
        <v>100</v>
      </c>
      <c r="U34" s="131" t="s">
        <v>255</v>
      </c>
      <c r="V34" s="157"/>
      <c r="W34" s="157"/>
    </row>
    <row r="35" spans="1:23" s="1" customFormat="1" ht="24" customHeight="1">
      <c r="A35" s="34" t="s">
        <v>119</v>
      </c>
      <c r="B35" s="85" t="s">
        <v>192</v>
      </c>
      <c r="C35" s="84" t="s">
        <v>185</v>
      </c>
      <c r="D35" s="62"/>
      <c r="E35" s="9"/>
      <c r="F35" s="104">
        <v>18</v>
      </c>
      <c r="G35" s="47"/>
      <c r="H35" s="100">
        <f t="shared" si="11"/>
        <v>18</v>
      </c>
      <c r="I35" s="57"/>
      <c r="J35" s="101">
        <f t="shared" si="12"/>
        <v>18</v>
      </c>
      <c r="K35" s="103">
        <v>1</v>
      </c>
      <c r="L35" s="16">
        <v>1</v>
      </c>
      <c r="M35" s="152"/>
      <c r="N35" s="155">
        <v>100</v>
      </c>
      <c r="O35" s="156" t="s">
        <v>34</v>
      </c>
      <c r="P35" s="157"/>
      <c r="Q35" s="131"/>
      <c r="R35" s="132"/>
      <c r="S35" s="135"/>
      <c r="T35" s="157">
        <v>100</v>
      </c>
      <c r="U35" s="131" t="s">
        <v>255</v>
      </c>
      <c r="V35" s="157"/>
      <c r="W35" s="157"/>
    </row>
    <row r="36" spans="1:23" s="1" customFormat="1" ht="24" customHeight="1">
      <c r="A36" s="34" t="s">
        <v>120</v>
      </c>
      <c r="B36" s="85" t="s">
        <v>193</v>
      </c>
      <c r="C36" s="84" t="s">
        <v>185</v>
      </c>
      <c r="D36" s="62"/>
      <c r="E36" s="9"/>
      <c r="F36" s="104">
        <v>18</v>
      </c>
      <c r="G36" s="47"/>
      <c r="H36" s="100">
        <f t="shared" si="11"/>
        <v>18</v>
      </c>
      <c r="I36" s="57"/>
      <c r="J36" s="101">
        <f t="shared" si="12"/>
        <v>18</v>
      </c>
      <c r="K36" s="103">
        <v>1</v>
      </c>
      <c r="L36" s="16">
        <v>1</v>
      </c>
      <c r="M36" s="152"/>
      <c r="N36" s="155">
        <v>100</v>
      </c>
      <c r="O36" s="156" t="s">
        <v>34</v>
      </c>
      <c r="P36" s="157"/>
      <c r="Q36" s="131"/>
      <c r="R36" s="132"/>
      <c r="S36" s="135"/>
      <c r="T36" s="157">
        <v>100</v>
      </c>
      <c r="U36" s="131" t="s">
        <v>255</v>
      </c>
      <c r="V36" s="157"/>
      <c r="W36" s="157"/>
    </row>
    <row r="37" spans="1:23" s="1" customFormat="1" ht="24" customHeight="1">
      <c r="A37" s="34" t="s">
        <v>121</v>
      </c>
      <c r="B37" s="82" t="s">
        <v>206</v>
      </c>
      <c r="C37" s="83" t="s">
        <v>185</v>
      </c>
      <c r="D37" s="62"/>
      <c r="E37" s="9"/>
      <c r="F37" s="13">
        <v>18</v>
      </c>
      <c r="G37" s="47"/>
      <c r="H37" s="100">
        <f>SUM(D37:G37)</f>
        <v>18</v>
      </c>
      <c r="I37" s="57"/>
      <c r="J37" s="101">
        <f>I37+H37</f>
        <v>18</v>
      </c>
      <c r="K37" s="103">
        <v>1</v>
      </c>
      <c r="L37" s="16">
        <v>1</v>
      </c>
      <c r="M37" s="152"/>
      <c r="N37" s="155">
        <v>100</v>
      </c>
      <c r="O37" s="156" t="s">
        <v>34</v>
      </c>
      <c r="P37" s="157"/>
      <c r="Q37" s="131"/>
      <c r="R37" s="132"/>
      <c r="S37" s="135"/>
      <c r="T37" s="157">
        <v>100</v>
      </c>
      <c r="U37" s="131" t="s">
        <v>255</v>
      </c>
      <c r="V37" s="157"/>
      <c r="W37" s="157"/>
    </row>
    <row r="38" spans="1:23" s="1" customFormat="1" ht="24" customHeight="1">
      <c r="A38" s="34" t="s">
        <v>122</v>
      </c>
      <c r="B38" s="82" t="s">
        <v>220</v>
      </c>
      <c r="C38" s="83" t="s">
        <v>185</v>
      </c>
      <c r="D38" s="62"/>
      <c r="E38" s="9"/>
      <c r="F38" s="13">
        <v>18</v>
      </c>
      <c r="G38" s="47"/>
      <c r="H38" s="100">
        <f>SUM(D38:G38)</f>
        <v>18</v>
      </c>
      <c r="I38" s="57"/>
      <c r="J38" s="101">
        <f>I38+H38</f>
        <v>18</v>
      </c>
      <c r="K38" s="103">
        <v>1</v>
      </c>
      <c r="L38" s="16">
        <v>1</v>
      </c>
      <c r="M38" s="152"/>
      <c r="N38" s="155">
        <v>100</v>
      </c>
      <c r="O38" s="156" t="s">
        <v>34</v>
      </c>
      <c r="P38" s="157"/>
      <c r="Q38" s="131"/>
      <c r="R38" s="132"/>
      <c r="S38" s="135"/>
      <c r="T38" s="157">
        <v>100</v>
      </c>
      <c r="U38" s="131" t="s">
        <v>255</v>
      </c>
      <c r="V38" s="157"/>
      <c r="W38" s="157"/>
    </row>
    <row r="39" spans="1:23" s="1" customFormat="1" ht="24" customHeight="1">
      <c r="A39" s="34" t="s">
        <v>231</v>
      </c>
      <c r="B39" s="60" t="s">
        <v>181</v>
      </c>
      <c r="C39" s="66" t="s">
        <v>174</v>
      </c>
      <c r="D39" s="62">
        <v>15</v>
      </c>
      <c r="E39" s="9"/>
      <c r="F39" s="13"/>
      <c r="G39" s="47"/>
      <c r="H39" s="100">
        <f>SUM(D39:G39)</f>
        <v>15</v>
      </c>
      <c r="I39" s="48"/>
      <c r="J39" s="101">
        <f>I39+H39</f>
        <v>15</v>
      </c>
      <c r="K39" s="48">
        <v>2</v>
      </c>
      <c r="L39" s="12">
        <v>2</v>
      </c>
      <c r="M39" s="151"/>
      <c r="N39" s="164"/>
      <c r="O39" s="131"/>
      <c r="P39" s="157">
        <v>100</v>
      </c>
      <c r="Q39" s="131" t="s">
        <v>255</v>
      </c>
      <c r="R39" s="132"/>
      <c r="S39" s="135"/>
      <c r="T39" s="157">
        <v>100</v>
      </c>
      <c r="U39" s="131" t="s">
        <v>255</v>
      </c>
      <c r="V39" s="157"/>
      <c r="W39" s="157"/>
    </row>
    <row r="40" spans="1:23" s="80" customFormat="1" ht="15.75" customHeight="1">
      <c r="A40" s="69"/>
      <c r="B40" s="70" t="s">
        <v>12</v>
      </c>
      <c r="C40" s="71"/>
      <c r="D40" s="72">
        <f t="shared" ref="D40:J40" si="13">D28+D25+D21+D14</f>
        <v>138</v>
      </c>
      <c r="E40" s="73">
        <f t="shared" si="13"/>
        <v>0</v>
      </c>
      <c r="F40" s="105">
        <f t="shared" si="13"/>
        <v>252</v>
      </c>
      <c r="G40" s="106">
        <f t="shared" si="13"/>
        <v>0</v>
      </c>
      <c r="H40" s="107">
        <f t="shared" si="13"/>
        <v>390</v>
      </c>
      <c r="I40" s="108">
        <f t="shared" si="13"/>
        <v>0</v>
      </c>
      <c r="J40" s="108">
        <f t="shared" si="13"/>
        <v>390</v>
      </c>
      <c r="K40" s="108">
        <f>L40</f>
        <v>30</v>
      </c>
      <c r="L40" s="76">
        <f>L28+L25+L21+L14</f>
        <v>30</v>
      </c>
      <c r="N40" s="77"/>
      <c r="O40" s="77"/>
      <c r="P40" s="77"/>
      <c r="Q40" s="77"/>
      <c r="R40" s="78"/>
      <c r="S40" s="79"/>
      <c r="T40" s="77"/>
      <c r="U40" s="77"/>
      <c r="V40" s="77"/>
      <c r="W40" s="77"/>
    </row>
    <row r="41" spans="1:23" s="92" customFormat="1" ht="17.25" customHeight="1">
      <c r="B41" s="121" t="s">
        <v>235</v>
      </c>
      <c r="C41" s="122"/>
      <c r="D41" s="112">
        <f>D39+D27++D20+D19+D18+D17+D16+D15</f>
        <v>138</v>
      </c>
      <c r="E41" s="105"/>
      <c r="F41" s="105">
        <f>F30+F29+F25+F21</f>
        <v>108</v>
      </c>
      <c r="G41" s="106"/>
      <c r="H41" s="107">
        <f>F41+D41</f>
        <v>246</v>
      </c>
      <c r="I41" s="123"/>
      <c r="J41" s="108">
        <f>H41</f>
        <v>246</v>
      </c>
    </row>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disablePrompts="1" count="1">
    <dataValidation type="list" allowBlank="1" showInputMessage="1" showErrorMessage="1" sqref="C29 C22:C24 C26:C27 C15:C20 C39 C34:C36">
      <formula1>"Obligatoire,Optionnel"</formula1>
    </dataValidation>
  </dataValidations>
  <printOptions horizontalCentered="1"/>
  <pageMargins left="0" right="0" top="0.35433070866141736" bottom="0.35433070866141736" header="0.31496062992125984" footer="0.11811023622047245"/>
  <pageSetup paperSize="8" scale="85" orientation="landscape" r:id="rId1"/>
  <headerFooter>
    <oddHeader>&amp;L&amp;G&amp;R&amp;8Direction de l'Offre de Formation
Réglementation et pilotage opérationnel</oddHeader>
    <oddFooter>&amp;R&amp;6&amp;Z&amp;F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90" zoomScaleNormal="90" zoomScalePageLayoutView="90" workbookViewId="0">
      <selection activeCell="C5" sqref="C5"/>
    </sheetView>
  </sheetViews>
  <sheetFormatPr baseColWidth="10" defaultColWidth="10.85546875" defaultRowHeight="13.5"/>
  <cols>
    <col min="1" max="1" width="8.7109375" style="3" customWidth="1"/>
    <col min="2" max="2" width="29.855468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33</v>
      </c>
      <c r="E1" s="38"/>
      <c r="F1" s="38"/>
      <c r="G1" s="38"/>
      <c r="H1" s="38"/>
      <c r="I1" s="38"/>
      <c r="J1" s="38"/>
      <c r="K1" s="38"/>
      <c r="L1" s="38"/>
      <c r="M1" s="38"/>
      <c r="N1" s="38"/>
      <c r="O1" s="38"/>
      <c r="P1" s="38"/>
      <c r="Q1" s="38"/>
      <c r="R1" s="38"/>
      <c r="S1" s="38"/>
      <c r="T1" s="38"/>
      <c r="U1" s="49"/>
      <c r="V1" s="49"/>
      <c r="W1" s="49"/>
    </row>
    <row r="2" spans="1:23" s="1" customFormat="1" ht="15.75" customHeight="1">
      <c r="D2" s="18" t="s">
        <v>86</v>
      </c>
      <c r="E2" s="19"/>
      <c r="F2" s="19"/>
      <c r="G2" s="19"/>
      <c r="H2" s="19"/>
      <c r="I2" s="19"/>
      <c r="J2" s="19"/>
      <c r="K2" s="19"/>
      <c r="L2" s="19"/>
      <c r="M2" s="19"/>
      <c r="N2" s="19"/>
      <c r="O2" s="19"/>
      <c r="P2" s="19"/>
      <c r="Q2" s="19"/>
      <c r="R2" s="19"/>
      <c r="S2" s="19"/>
      <c r="T2" s="19"/>
      <c r="U2" s="50"/>
      <c r="V2" s="50"/>
      <c r="W2" s="50"/>
    </row>
    <row r="3" spans="1:23" s="2" customFormat="1" ht="15.75" customHeight="1">
      <c r="D3" s="18" t="s">
        <v>272</v>
      </c>
      <c r="E3" s="20"/>
      <c r="F3" s="20"/>
      <c r="G3" s="20"/>
      <c r="H3" s="20"/>
      <c r="I3" s="20"/>
      <c r="J3" s="20"/>
      <c r="K3" s="20"/>
      <c r="L3" s="20"/>
      <c r="M3" s="20"/>
      <c r="N3" s="20"/>
      <c r="O3" s="20"/>
      <c r="P3" s="20"/>
      <c r="Q3" s="20"/>
      <c r="R3" s="20"/>
      <c r="S3" s="20"/>
      <c r="T3" s="20"/>
      <c r="U3" s="51"/>
      <c r="V3" s="51"/>
      <c r="W3" s="51"/>
    </row>
    <row r="4" spans="1:23" ht="15" customHeight="1">
      <c r="A4" s="35" t="s">
        <v>268</v>
      </c>
      <c r="B4" s="36"/>
      <c r="C4" s="154">
        <v>44299</v>
      </c>
      <c r="D4" s="21"/>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16">
        <v>44335</v>
      </c>
      <c r="D5" s="40" t="s">
        <v>95</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237</v>
      </c>
      <c r="E6" s="40"/>
      <c r="F6" s="40"/>
      <c r="G6" s="40"/>
      <c r="H6" s="40"/>
      <c r="I6" s="40"/>
      <c r="J6" s="40"/>
      <c r="K6" s="40"/>
      <c r="L6" s="40"/>
      <c r="M6" s="40"/>
      <c r="N6" s="40"/>
      <c r="O6" s="40"/>
      <c r="P6" s="40"/>
      <c r="Q6" s="40"/>
      <c r="R6" s="40"/>
      <c r="S6" s="40"/>
      <c r="T6" s="40"/>
      <c r="U6" s="54"/>
      <c r="V6" s="54"/>
      <c r="W6" s="54"/>
    </row>
    <row r="7" spans="1:23" s="42" customFormat="1" ht="19.5" customHeight="1">
      <c r="A7" s="37" t="s">
        <v>232</v>
      </c>
      <c r="B7" s="4"/>
      <c r="C7" s="37" t="s">
        <v>233</v>
      </c>
      <c r="D7" s="40"/>
      <c r="E7" s="40"/>
      <c r="F7" s="40"/>
      <c r="G7" s="40"/>
      <c r="H7" s="40"/>
      <c r="I7" s="40"/>
      <c r="J7" s="40"/>
      <c r="K7" s="40"/>
      <c r="L7" s="40"/>
      <c r="M7" s="40"/>
      <c r="N7" s="40"/>
      <c r="O7" s="40"/>
      <c r="P7" s="40"/>
      <c r="Q7" s="40"/>
      <c r="R7" s="40"/>
      <c r="S7" s="40"/>
      <c r="T7" s="40"/>
      <c r="U7" s="54"/>
      <c r="V7" s="54"/>
      <c r="W7" s="54"/>
    </row>
    <row r="8" spans="1:23" s="1" customFormat="1" ht="18.75" customHeight="1">
      <c r="K8" s="5"/>
      <c r="L8" s="5"/>
      <c r="M8" s="5"/>
      <c r="U8" s="55"/>
      <c r="V8" s="55"/>
      <c r="W8" s="55"/>
    </row>
    <row r="9" spans="1:23" s="7" customFormat="1" ht="24.75" customHeight="1">
      <c r="A9" s="183" t="s">
        <v>90</v>
      </c>
      <c r="B9" s="186" t="s">
        <v>234</v>
      </c>
      <c r="C9" s="189" t="s">
        <v>7</v>
      </c>
      <c r="D9" s="27" t="s">
        <v>11</v>
      </c>
      <c r="E9" s="22"/>
      <c r="F9" s="22"/>
      <c r="G9" s="22"/>
      <c r="H9" s="22"/>
      <c r="I9" s="22"/>
      <c r="J9" s="23"/>
      <c r="K9" s="189" t="s">
        <v>92</v>
      </c>
      <c r="L9" s="189" t="s">
        <v>266</v>
      </c>
      <c r="M9" s="189" t="s">
        <v>267</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0" t="s">
        <v>91</v>
      </c>
      <c r="J10" s="189" t="s">
        <v>87</v>
      </c>
      <c r="K10" s="190"/>
      <c r="L10" s="190"/>
      <c r="M10" s="195"/>
      <c r="N10" s="24" t="s">
        <v>23</v>
      </c>
      <c r="O10" s="24"/>
      <c r="P10" s="22"/>
      <c r="Q10" s="23"/>
      <c r="R10" s="23"/>
      <c r="S10" s="25"/>
      <c r="T10" s="43" t="s">
        <v>88</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24</v>
      </c>
      <c r="O11" s="27"/>
      <c r="P11" s="22"/>
      <c r="Q11" s="23"/>
      <c r="R11" s="23"/>
      <c r="S11" s="25"/>
      <c r="T11" s="28" t="s">
        <v>24</v>
      </c>
      <c r="U11" s="27"/>
      <c r="V11" s="22"/>
      <c r="W11" s="22"/>
    </row>
    <row r="12" spans="1:23" s="7" customFormat="1" ht="28.5" customHeight="1">
      <c r="A12" s="184"/>
      <c r="B12" s="187"/>
      <c r="C12" s="190"/>
      <c r="D12" s="193"/>
      <c r="E12" s="184"/>
      <c r="F12" s="184"/>
      <c r="G12" s="199"/>
      <c r="H12" s="202"/>
      <c r="I12" s="190"/>
      <c r="J12" s="190"/>
      <c r="K12" s="190"/>
      <c r="L12" s="190"/>
      <c r="M12" s="195"/>
      <c r="N12" s="29" t="s">
        <v>34</v>
      </c>
      <c r="O12" s="29"/>
      <c r="P12" s="22" t="s">
        <v>25</v>
      </c>
      <c r="Q12" s="23"/>
      <c r="R12" s="44" t="s">
        <v>35</v>
      </c>
      <c r="S12" s="45"/>
      <c r="T12" s="28" t="s">
        <v>89</v>
      </c>
      <c r="U12" s="23"/>
      <c r="V12" s="46" t="s">
        <v>35</v>
      </c>
      <c r="W12" s="22"/>
    </row>
    <row r="13" spans="1:23" s="7" customFormat="1" ht="26.25" customHeight="1">
      <c r="A13" s="185"/>
      <c r="B13" s="188"/>
      <c r="C13" s="191"/>
      <c r="D13" s="194"/>
      <c r="E13" s="185"/>
      <c r="F13" s="185"/>
      <c r="G13" s="200"/>
      <c r="H13" s="203"/>
      <c r="I13" s="191"/>
      <c r="J13" s="191"/>
      <c r="K13" s="191"/>
      <c r="L13" s="191"/>
      <c r="M13" s="196"/>
      <c r="N13" s="146" t="s">
        <v>26</v>
      </c>
      <c r="O13" s="31" t="s">
        <v>27</v>
      </c>
      <c r="P13" s="30" t="s">
        <v>26</v>
      </c>
      <c r="Q13" s="31" t="s">
        <v>27</v>
      </c>
      <c r="R13" s="30" t="s">
        <v>26</v>
      </c>
      <c r="S13" s="31" t="s">
        <v>27</v>
      </c>
      <c r="T13" s="32" t="s">
        <v>26</v>
      </c>
      <c r="U13" s="31" t="s">
        <v>27</v>
      </c>
      <c r="V13" s="30" t="s">
        <v>26</v>
      </c>
      <c r="W13" s="30" t="s">
        <v>27</v>
      </c>
    </row>
    <row r="14" spans="1:23" s="1" customFormat="1" ht="22.5" customHeight="1">
      <c r="A14" s="33" t="s">
        <v>54</v>
      </c>
      <c r="B14" s="59" t="s">
        <v>179</v>
      </c>
      <c r="C14" s="65"/>
      <c r="D14" s="8">
        <f t="shared" ref="D14:I14" si="0">SUM(D15:D20)</f>
        <v>108</v>
      </c>
      <c r="E14" s="8">
        <f t="shared" si="0"/>
        <v>0</v>
      </c>
      <c r="F14" s="8">
        <f t="shared" si="0"/>
        <v>0</v>
      </c>
      <c r="G14" s="8">
        <f t="shared" si="0"/>
        <v>0</v>
      </c>
      <c r="H14" s="56">
        <f t="shared" si="0"/>
        <v>108</v>
      </c>
      <c r="I14" s="56">
        <f t="shared" si="0"/>
        <v>0</v>
      </c>
      <c r="J14" s="56">
        <f>I14+H14</f>
        <v>108</v>
      </c>
      <c r="K14" s="95"/>
      <c r="L14" s="58">
        <f>SUM(L15:L20)</f>
        <v>15</v>
      </c>
      <c r="M14" s="150">
        <v>7</v>
      </c>
      <c r="N14" s="125"/>
      <c r="O14" s="125"/>
      <c r="P14" s="126"/>
      <c r="Q14" s="127"/>
      <c r="R14" s="128"/>
      <c r="S14" s="129"/>
      <c r="T14" s="130"/>
      <c r="U14" s="126"/>
      <c r="V14" s="126"/>
      <c r="W14" s="126"/>
    </row>
    <row r="15" spans="1:23" s="1" customFormat="1" ht="24" customHeight="1">
      <c r="A15" s="34" t="s">
        <v>55</v>
      </c>
      <c r="B15" s="60" t="s">
        <v>227</v>
      </c>
      <c r="C15" s="66" t="s">
        <v>174</v>
      </c>
      <c r="D15" s="62">
        <v>18</v>
      </c>
      <c r="E15" s="9"/>
      <c r="F15" s="9"/>
      <c r="G15" s="10"/>
      <c r="H15" s="11">
        <f>SUM(D15:G15)</f>
        <v>18</v>
      </c>
      <c r="I15" s="12"/>
      <c r="J15" s="17">
        <f>I15+H15</f>
        <v>18</v>
      </c>
      <c r="K15" s="12">
        <v>2.5</v>
      </c>
      <c r="L15" s="12">
        <v>2.5</v>
      </c>
      <c r="M15" s="151"/>
      <c r="N15" s="164"/>
      <c r="O15" s="131"/>
      <c r="P15" s="157">
        <v>100</v>
      </c>
      <c r="Q15" s="131" t="s">
        <v>255</v>
      </c>
      <c r="R15" s="157"/>
      <c r="S15" s="163"/>
      <c r="T15" s="157">
        <v>100</v>
      </c>
      <c r="U15" s="131" t="s">
        <v>255</v>
      </c>
      <c r="V15" s="157"/>
      <c r="W15" s="157"/>
    </row>
    <row r="16" spans="1:23" s="1" customFormat="1" ht="24" customHeight="1">
      <c r="A16" s="34" t="s">
        <v>56</v>
      </c>
      <c r="B16" s="60" t="s">
        <v>201</v>
      </c>
      <c r="C16" s="66" t="s">
        <v>174</v>
      </c>
      <c r="D16" s="63">
        <v>18</v>
      </c>
      <c r="E16" s="13"/>
      <c r="F16" s="13"/>
      <c r="G16" s="47"/>
      <c r="H16" s="11">
        <f t="shared" ref="H16:H17" si="1">SUM(D16:G16)</f>
        <v>18</v>
      </c>
      <c r="I16" s="48"/>
      <c r="J16" s="17">
        <f t="shared" ref="J16:J17" si="2">I16+H16</f>
        <v>18</v>
      </c>
      <c r="K16" s="12">
        <v>2.5</v>
      </c>
      <c r="L16" s="12">
        <v>2.5</v>
      </c>
      <c r="M16" s="151"/>
      <c r="N16" s="155"/>
      <c r="O16" s="156"/>
      <c r="P16" s="157">
        <v>100</v>
      </c>
      <c r="Q16" s="131" t="s">
        <v>255</v>
      </c>
      <c r="R16" s="132"/>
      <c r="S16" s="135"/>
      <c r="T16" s="157">
        <v>100</v>
      </c>
      <c r="U16" s="131" t="s">
        <v>255</v>
      </c>
      <c r="V16" s="132"/>
      <c r="W16" s="132"/>
    </row>
    <row r="17" spans="1:23" s="1" customFormat="1" ht="24" customHeight="1">
      <c r="A17" s="34" t="s">
        <v>57</v>
      </c>
      <c r="B17" s="60" t="s">
        <v>204</v>
      </c>
      <c r="C17" s="66" t="s">
        <v>174</v>
      </c>
      <c r="D17" s="63">
        <v>18</v>
      </c>
      <c r="E17" s="13"/>
      <c r="F17" s="13"/>
      <c r="G17" s="47"/>
      <c r="H17" s="11">
        <f t="shared" si="1"/>
        <v>18</v>
      </c>
      <c r="I17" s="48"/>
      <c r="J17" s="17">
        <f t="shared" si="2"/>
        <v>18</v>
      </c>
      <c r="K17" s="12">
        <v>2.5</v>
      </c>
      <c r="L17" s="12">
        <v>2.5</v>
      </c>
      <c r="M17" s="151"/>
      <c r="N17" s="155"/>
      <c r="O17" s="156"/>
      <c r="P17" s="157">
        <v>100</v>
      </c>
      <c r="Q17" s="131" t="s">
        <v>255</v>
      </c>
      <c r="R17" s="132"/>
      <c r="S17" s="135"/>
      <c r="T17" s="157">
        <v>100</v>
      </c>
      <c r="U17" s="131" t="s">
        <v>255</v>
      </c>
      <c r="V17" s="132"/>
      <c r="W17" s="132"/>
    </row>
    <row r="18" spans="1:23" s="1" customFormat="1" ht="24" customHeight="1">
      <c r="A18" s="34" t="s">
        <v>58</v>
      </c>
      <c r="B18" s="60" t="s">
        <v>223</v>
      </c>
      <c r="C18" s="66" t="s">
        <v>174</v>
      </c>
      <c r="D18" s="62">
        <v>18</v>
      </c>
      <c r="E18" s="9"/>
      <c r="F18" s="13"/>
      <c r="G18" s="10"/>
      <c r="H18" s="11">
        <f>SUM(D18:G18)</f>
        <v>18</v>
      </c>
      <c r="I18" s="12"/>
      <c r="J18" s="17">
        <f>I18+H18</f>
        <v>18</v>
      </c>
      <c r="K18" s="12">
        <v>2.5</v>
      </c>
      <c r="L18" s="12">
        <v>2.5</v>
      </c>
      <c r="M18" s="151"/>
      <c r="N18" s="155"/>
      <c r="O18" s="156"/>
      <c r="P18" s="157">
        <v>100</v>
      </c>
      <c r="Q18" s="131" t="s">
        <v>255</v>
      </c>
      <c r="R18" s="132"/>
      <c r="S18" s="135"/>
      <c r="T18" s="157">
        <v>100</v>
      </c>
      <c r="U18" s="131" t="s">
        <v>255</v>
      </c>
      <c r="V18" s="132"/>
      <c r="W18" s="132"/>
    </row>
    <row r="19" spans="1:23" s="1" customFormat="1" ht="24" customHeight="1">
      <c r="A19" s="34" t="s">
        <v>59</v>
      </c>
      <c r="B19" s="60" t="s">
        <v>207</v>
      </c>
      <c r="C19" s="66" t="s">
        <v>174</v>
      </c>
      <c r="D19" s="63">
        <v>18</v>
      </c>
      <c r="E19" s="13"/>
      <c r="F19" s="13"/>
      <c r="G19" s="47"/>
      <c r="H19" s="11">
        <f t="shared" ref="H19:H20" si="3">SUM(D19:G19)</f>
        <v>18</v>
      </c>
      <c r="I19" s="57"/>
      <c r="J19" s="17">
        <f t="shared" ref="J19:J20" si="4">I19+H19</f>
        <v>18</v>
      </c>
      <c r="K19" s="12">
        <v>2.5</v>
      </c>
      <c r="L19" s="12">
        <v>2.5</v>
      </c>
      <c r="M19" s="151"/>
      <c r="N19" s="155"/>
      <c r="O19" s="158"/>
      <c r="P19" s="157">
        <v>100</v>
      </c>
      <c r="Q19" s="131" t="s">
        <v>255</v>
      </c>
      <c r="R19" s="132"/>
      <c r="S19" s="135"/>
      <c r="T19" s="157">
        <v>100</v>
      </c>
      <c r="U19" s="131" t="s">
        <v>255</v>
      </c>
      <c r="V19" s="132"/>
      <c r="W19" s="132"/>
    </row>
    <row r="20" spans="1:23" s="1" customFormat="1" ht="24" customHeight="1">
      <c r="A20" s="34" t="s">
        <v>123</v>
      </c>
      <c r="B20" s="60" t="s">
        <v>208</v>
      </c>
      <c r="C20" s="66" t="s">
        <v>174</v>
      </c>
      <c r="D20" s="63">
        <v>18</v>
      </c>
      <c r="E20" s="13"/>
      <c r="F20" s="13"/>
      <c r="G20" s="47"/>
      <c r="H20" s="11">
        <f t="shared" si="3"/>
        <v>18</v>
      </c>
      <c r="I20" s="57"/>
      <c r="J20" s="17">
        <f t="shared" si="4"/>
        <v>18</v>
      </c>
      <c r="K20" s="12">
        <v>2.5</v>
      </c>
      <c r="L20" s="12">
        <v>2.5</v>
      </c>
      <c r="M20" s="151"/>
      <c r="N20" s="155"/>
      <c r="O20" s="158"/>
      <c r="P20" s="157">
        <v>100</v>
      </c>
      <c r="Q20" s="131" t="s">
        <v>255</v>
      </c>
      <c r="R20" s="132"/>
      <c r="S20" s="135"/>
      <c r="T20" s="157">
        <v>100</v>
      </c>
      <c r="U20" s="131" t="s">
        <v>255</v>
      </c>
      <c r="V20" s="132"/>
      <c r="W20" s="132"/>
    </row>
    <row r="21" spans="1:23" s="1" customFormat="1" ht="22.5" customHeight="1">
      <c r="A21" s="33" t="s">
        <v>124</v>
      </c>
      <c r="B21" s="59" t="s">
        <v>202</v>
      </c>
      <c r="C21" s="65"/>
      <c r="D21" s="8">
        <f t="shared" ref="D21:I21" si="5">SUM(D22:D24)</f>
        <v>0</v>
      </c>
      <c r="E21" s="8">
        <f t="shared" si="5"/>
        <v>0</v>
      </c>
      <c r="F21" s="8">
        <f t="shared" si="5"/>
        <v>54</v>
      </c>
      <c r="G21" s="8">
        <f t="shared" si="5"/>
        <v>0</v>
      </c>
      <c r="H21" s="56">
        <f t="shared" si="5"/>
        <v>54</v>
      </c>
      <c r="I21" s="56">
        <f t="shared" si="5"/>
        <v>0</v>
      </c>
      <c r="J21" s="56">
        <f>I21+H21</f>
        <v>54</v>
      </c>
      <c r="K21" s="95"/>
      <c r="L21" s="58">
        <f>SUM(L22:L24)</f>
        <v>6</v>
      </c>
      <c r="M21" s="150">
        <v>7</v>
      </c>
      <c r="N21" s="159"/>
      <c r="O21" s="159"/>
      <c r="P21" s="160"/>
      <c r="Q21" s="133"/>
      <c r="R21" s="160"/>
      <c r="S21" s="161"/>
      <c r="T21" s="160"/>
      <c r="U21" s="162"/>
      <c r="V21" s="160"/>
      <c r="W21" s="160"/>
    </row>
    <row r="22" spans="1:23" s="1" customFormat="1" ht="24" customHeight="1">
      <c r="A22" s="34" t="s">
        <v>125</v>
      </c>
      <c r="B22" s="60" t="s">
        <v>203</v>
      </c>
      <c r="C22" s="66" t="s">
        <v>174</v>
      </c>
      <c r="D22" s="62"/>
      <c r="E22" s="9"/>
      <c r="F22" s="13">
        <v>18</v>
      </c>
      <c r="G22" s="10"/>
      <c r="H22" s="11">
        <f>SUM(D22:G22)</f>
        <v>18</v>
      </c>
      <c r="I22" s="12"/>
      <c r="J22" s="17">
        <f>I22+H22</f>
        <v>18</v>
      </c>
      <c r="K22" s="12">
        <v>2</v>
      </c>
      <c r="L22" s="12">
        <v>2</v>
      </c>
      <c r="M22" s="151"/>
      <c r="N22" s="155">
        <v>50</v>
      </c>
      <c r="O22" s="156" t="s">
        <v>34</v>
      </c>
      <c r="P22" s="132">
        <v>50</v>
      </c>
      <c r="Q22" s="131" t="s">
        <v>255</v>
      </c>
      <c r="R22" s="157"/>
      <c r="S22" s="163"/>
      <c r="T22" s="157">
        <v>100</v>
      </c>
      <c r="U22" s="131" t="s">
        <v>255</v>
      </c>
      <c r="V22" s="132"/>
      <c r="W22" s="132"/>
    </row>
    <row r="23" spans="1:23" s="1" customFormat="1" ht="24" customHeight="1">
      <c r="A23" s="34" t="s">
        <v>126</v>
      </c>
      <c r="B23" s="60" t="s">
        <v>219</v>
      </c>
      <c r="C23" s="66" t="s">
        <v>174</v>
      </c>
      <c r="D23" s="62"/>
      <c r="E23" s="9"/>
      <c r="F23" s="13">
        <v>18</v>
      </c>
      <c r="G23" s="10"/>
      <c r="H23" s="11">
        <f t="shared" ref="H23:H24" si="6">SUM(D23:G23)</f>
        <v>18</v>
      </c>
      <c r="I23" s="48"/>
      <c r="J23" s="17">
        <f t="shared" ref="J23:J24" si="7">I23+H23</f>
        <v>18</v>
      </c>
      <c r="K23" s="12">
        <v>2</v>
      </c>
      <c r="L23" s="12">
        <v>2</v>
      </c>
      <c r="M23" s="151"/>
      <c r="N23" s="155">
        <v>50</v>
      </c>
      <c r="O23" s="156" t="s">
        <v>34</v>
      </c>
      <c r="P23" s="132">
        <v>50</v>
      </c>
      <c r="Q23" s="131" t="s">
        <v>255</v>
      </c>
      <c r="R23" s="157"/>
      <c r="S23" s="163"/>
      <c r="T23" s="157">
        <v>100</v>
      </c>
      <c r="U23" s="131" t="s">
        <v>255</v>
      </c>
      <c r="V23" s="157"/>
      <c r="W23" s="157"/>
    </row>
    <row r="24" spans="1:23" s="1" customFormat="1" ht="24" customHeight="1">
      <c r="A24" s="34" t="s">
        <v>127</v>
      </c>
      <c r="B24" s="60" t="s">
        <v>205</v>
      </c>
      <c r="C24" s="66" t="s">
        <v>174</v>
      </c>
      <c r="D24" s="62"/>
      <c r="E24" s="9"/>
      <c r="F24" s="13">
        <v>18</v>
      </c>
      <c r="G24" s="10"/>
      <c r="H24" s="11">
        <f t="shared" si="6"/>
        <v>18</v>
      </c>
      <c r="I24" s="48"/>
      <c r="J24" s="17">
        <f t="shared" si="7"/>
        <v>18</v>
      </c>
      <c r="K24" s="12">
        <v>2</v>
      </c>
      <c r="L24" s="12">
        <v>2</v>
      </c>
      <c r="M24" s="151"/>
      <c r="N24" s="164"/>
      <c r="O24" s="131"/>
      <c r="P24" s="157">
        <v>100</v>
      </c>
      <c r="Q24" s="131" t="s">
        <v>255</v>
      </c>
      <c r="R24" s="157"/>
      <c r="S24" s="163"/>
      <c r="T24" s="157">
        <v>100</v>
      </c>
      <c r="U24" s="131" t="s">
        <v>255</v>
      </c>
      <c r="V24" s="157"/>
      <c r="W24" s="157"/>
    </row>
    <row r="25" spans="1:23" s="1" customFormat="1" ht="22.5" customHeight="1">
      <c r="A25" s="33" t="s">
        <v>60</v>
      </c>
      <c r="B25" s="59" t="s">
        <v>221</v>
      </c>
      <c r="C25" s="67"/>
      <c r="D25" s="8">
        <f t="shared" ref="D25:I25" si="8">SUM(D26:D27)</f>
        <v>15</v>
      </c>
      <c r="E25" s="8">
        <f t="shared" si="8"/>
        <v>0</v>
      </c>
      <c r="F25" s="8">
        <f t="shared" si="8"/>
        <v>18</v>
      </c>
      <c r="G25" s="8">
        <f t="shared" si="8"/>
        <v>0</v>
      </c>
      <c r="H25" s="56">
        <f t="shared" si="8"/>
        <v>33</v>
      </c>
      <c r="I25" s="56">
        <f t="shared" si="8"/>
        <v>0</v>
      </c>
      <c r="J25" s="56">
        <f>I25+H25</f>
        <v>33</v>
      </c>
      <c r="K25" s="95"/>
      <c r="L25" s="58">
        <f>SUM(L26:L27)</f>
        <v>4</v>
      </c>
      <c r="M25" s="150"/>
      <c r="N25" s="159"/>
      <c r="O25" s="159"/>
      <c r="P25" s="160"/>
      <c r="Q25" s="133"/>
      <c r="R25" s="160"/>
      <c r="S25" s="161"/>
      <c r="T25" s="160"/>
      <c r="U25" s="162"/>
      <c r="V25" s="160"/>
      <c r="W25" s="160"/>
    </row>
    <row r="26" spans="1:23" s="1" customFormat="1" ht="24" customHeight="1">
      <c r="A26" s="34" t="s">
        <v>61</v>
      </c>
      <c r="B26" s="60" t="s">
        <v>175</v>
      </c>
      <c r="C26" s="66" t="s">
        <v>174</v>
      </c>
      <c r="D26" s="62"/>
      <c r="E26" s="9"/>
      <c r="F26" s="9">
        <v>18</v>
      </c>
      <c r="G26" s="10"/>
      <c r="H26" s="11">
        <f t="shared" ref="H26:H27" si="9">SUM(D26:G26)</f>
        <v>18</v>
      </c>
      <c r="I26" s="48"/>
      <c r="J26" s="17">
        <f t="shared" ref="J26:J27" si="10">I26+H26</f>
        <v>18</v>
      </c>
      <c r="K26" s="12">
        <v>2</v>
      </c>
      <c r="L26" s="12">
        <v>2</v>
      </c>
      <c r="M26" s="151"/>
      <c r="N26" s="155">
        <v>100</v>
      </c>
      <c r="O26" s="156" t="s">
        <v>34</v>
      </c>
      <c r="P26" s="132"/>
      <c r="Q26" s="131"/>
      <c r="R26" s="157"/>
      <c r="S26" s="163"/>
      <c r="T26" s="157">
        <v>100</v>
      </c>
      <c r="U26" s="131" t="s">
        <v>255</v>
      </c>
      <c r="V26" s="157"/>
      <c r="W26" s="157"/>
    </row>
    <row r="27" spans="1:23" s="1" customFormat="1" ht="24" customHeight="1">
      <c r="A27" s="34" t="s">
        <v>62</v>
      </c>
      <c r="B27" s="86" t="s">
        <v>191</v>
      </c>
      <c r="C27" s="66" t="s">
        <v>174</v>
      </c>
      <c r="D27" s="62">
        <v>15</v>
      </c>
      <c r="E27" s="9"/>
      <c r="F27" s="9"/>
      <c r="G27" s="10"/>
      <c r="H27" s="11">
        <f t="shared" si="9"/>
        <v>15</v>
      </c>
      <c r="I27" s="48"/>
      <c r="J27" s="17">
        <f t="shared" si="10"/>
        <v>15</v>
      </c>
      <c r="K27" s="12">
        <v>2</v>
      </c>
      <c r="L27" s="12">
        <v>2</v>
      </c>
      <c r="M27" s="151"/>
      <c r="N27" s="164"/>
      <c r="O27" s="131"/>
      <c r="P27" s="157">
        <v>100</v>
      </c>
      <c r="Q27" s="131" t="s">
        <v>255</v>
      </c>
      <c r="R27" s="157"/>
      <c r="S27" s="163"/>
      <c r="T27" s="157">
        <v>100</v>
      </c>
      <c r="U27" s="131" t="s">
        <v>255</v>
      </c>
      <c r="V27" s="157"/>
      <c r="W27" s="157"/>
    </row>
    <row r="28" spans="1:23" s="1" customFormat="1" ht="39" customHeight="1">
      <c r="A28" s="33" t="s">
        <v>63</v>
      </c>
      <c r="B28" s="59" t="s">
        <v>244</v>
      </c>
      <c r="C28" s="67"/>
      <c r="D28" s="8">
        <f>SUM(D29:D38)</f>
        <v>15</v>
      </c>
      <c r="E28" s="8">
        <f>SUM(E29:E38)</f>
        <v>0</v>
      </c>
      <c r="F28" s="97">
        <f>SUM(F29:F38)</f>
        <v>162</v>
      </c>
      <c r="G28" s="97">
        <f>SUM(G29:G38)</f>
        <v>0</v>
      </c>
      <c r="H28" s="98">
        <f>SUM(D28:G28)</f>
        <v>177</v>
      </c>
      <c r="I28" s="98">
        <f>SUM(I29:I38)</f>
        <v>0</v>
      </c>
      <c r="J28" s="98">
        <f>I28+H28</f>
        <v>177</v>
      </c>
      <c r="K28" s="95"/>
      <c r="L28" s="58">
        <f>L29+L38</f>
        <v>3</v>
      </c>
      <c r="M28" s="150"/>
      <c r="N28" s="159"/>
      <c r="O28" s="159"/>
      <c r="P28" s="160"/>
      <c r="Q28" s="133"/>
      <c r="R28" s="160"/>
      <c r="S28" s="161"/>
      <c r="T28" s="160"/>
      <c r="U28" s="162"/>
      <c r="V28" s="160"/>
      <c r="W28" s="160"/>
    </row>
    <row r="29" spans="1:23" s="1" customFormat="1" ht="24" customHeight="1">
      <c r="A29" s="34" t="s">
        <v>64</v>
      </c>
      <c r="B29" s="81" t="s">
        <v>183</v>
      </c>
      <c r="C29" s="83" t="s">
        <v>185</v>
      </c>
      <c r="D29" s="62"/>
      <c r="E29" s="9"/>
      <c r="F29" s="9">
        <v>18</v>
      </c>
      <c r="G29" s="15"/>
      <c r="H29" s="11">
        <f t="shared" ref="H29:H35" si="11">SUM(D29:G29)</f>
        <v>18</v>
      </c>
      <c r="I29" s="48"/>
      <c r="J29" s="17">
        <f t="shared" ref="J29:J35" si="12">I29+H29</f>
        <v>18</v>
      </c>
      <c r="K29" s="16">
        <v>1</v>
      </c>
      <c r="L29" s="16">
        <v>1</v>
      </c>
      <c r="M29" s="152"/>
      <c r="N29" s="155">
        <v>100</v>
      </c>
      <c r="O29" s="156" t="s">
        <v>34</v>
      </c>
      <c r="P29" s="157"/>
      <c r="Q29" s="131"/>
      <c r="R29" s="132"/>
      <c r="S29" s="135"/>
      <c r="T29" s="157">
        <v>100</v>
      </c>
      <c r="U29" s="131" t="s">
        <v>255</v>
      </c>
      <c r="V29" s="157"/>
      <c r="W29" s="157"/>
    </row>
    <row r="30" spans="1:23" s="1" customFormat="1" ht="24" customHeight="1">
      <c r="A30" s="34" t="s">
        <v>65</v>
      </c>
      <c r="B30" s="82" t="s">
        <v>184</v>
      </c>
      <c r="C30" s="83" t="s">
        <v>185</v>
      </c>
      <c r="D30" s="64"/>
      <c r="E30" s="14"/>
      <c r="F30" s="14">
        <v>18</v>
      </c>
      <c r="G30" s="15"/>
      <c r="H30" s="11">
        <f t="shared" si="11"/>
        <v>18</v>
      </c>
      <c r="I30" s="48"/>
      <c r="J30" s="17">
        <f t="shared" si="12"/>
        <v>18</v>
      </c>
      <c r="K30" s="16">
        <v>1</v>
      </c>
      <c r="L30" s="16">
        <v>1</v>
      </c>
      <c r="M30" s="152"/>
      <c r="N30" s="155">
        <v>100</v>
      </c>
      <c r="O30" s="156" t="s">
        <v>34</v>
      </c>
      <c r="P30" s="157"/>
      <c r="Q30" s="131"/>
      <c r="R30" s="132"/>
      <c r="S30" s="135"/>
      <c r="T30" s="157">
        <v>100</v>
      </c>
      <c r="U30" s="131" t="s">
        <v>255</v>
      </c>
      <c r="V30" s="157"/>
      <c r="W30" s="157"/>
    </row>
    <row r="31" spans="1:23" s="1" customFormat="1" ht="24" customHeight="1">
      <c r="A31" s="34" t="s">
        <v>66</v>
      </c>
      <c r="B31" s="82" t="s">
        <v>187</v>
      </c>
      <c r="C31" s="83" t="s">
        <v>185</v>
      </c>
      <c r="D31" s="64"/>
      <c r="E31" s="14"/>
      <c r="F31" s="14">
        <v>18</v>
      </c>
      <c r="G31" s="15"/>
      <c r="H31" s="11">
        <f t="shared" si="11"/>
        <v>18</v>
      </c>
      <c r="I31" s="57"/>
      <c r="J31" s="17">
        <f t="shared" si="12"/>
        <v>18</v>
      </c>
      <c r="K31" s="16">
        <v>1</v>
      </c>
      <c r="L31" s="16">
        <v>1</v>
      </c>
      <c r="M31" s="152"/>
      <c r="N31" s="155">
        <v>100</v>
      </c>
      <c r="O31" s="156" t="s">
        <v>34</v>
      </c>
      <c r="P31" s="157"/>
      <c r="Q31" s="131"/>
      <c r="R31" s="132"/>
      <c r="S31" s="135"/>
      <c r="T31" s="157">
        <v>100</v>
      </c>
      <c r="U31" s="131" t="s">
        <v>255</v>
      </c>
      <c r="V31" s="157"/>
      <c r="W31" s="157"/>
    </row>
    <row r="32" spans="1:23" s="1" customFormat="1" ht="24" customHeight="1">
      <c r="A32" s="34" t="s">
        <v>128</v>
      </c>
      <c r="B32" s="82" t="s">
        <v>188</v>
      </c>
      <c r="C32" s="83" t="s">
        <v>185</v>
      </c>
      <c r="D32" s="64"/>
      <c r="E32" s="14"/>
      <c r="F32" s="14">
        <v>18</v>
      </c>
      <c r="G32" s="15"/>
      <c r="H32" s="11">
        <f t="shared" si="11"/>
        <v>18</v>
      </c>
      <c r="I32" s="57"/>
      <c r="J32" s="17">
        <f t="shared" si="12"/>
        <v>18</v>
      </c>
      <c r="K32" s="16">
        <v>1</v>
      </c>
      <c r="L32" s="16">
        <v>1</v>
      </c>
      <c r="M32" s="152"/>
      <c r="N32" s="155">
        <v>100</v>
      </c>
      <c r="O32" s="156" t="s">
        <v>34</v>
      </c>
      <c r="P32" s="157"/>
      <c r="Q32" s="131"/>
      <c r="R32" s="132"/>
      <c r="S32" s="135"/>
      <c r="T32" s="157">
        <v>100</v>
      </c>
      <c r="U32" s="131" t="s">
        <v>255</v>
      </c>
      <c r="V32" s="157"/>
      <c r="W32" s="157"/>
    </row>
    <row r="33" spans="1:23" s="1" customFormat="1" ht="24" customHeight="1">
      <c r="A33" s="34" t="s">
        <v>129</v>
      </c>
      <c r="B33" s="82" t="s">
        <v>189</v>
      </c>
      <c r="C33" s="84" t="s">
        <v>185</v>
      </c>
      <c r="D33" s="64"/>
      <c r="E33" s="14"/>
      <c r="F33" s="14">
        <v>18</v>
      </c>
      <c r="G33" s="15"/>
      <c r="H33" s="11">
        <f t="shared" si="11"/>
        <v>18</v>
      </c>
      <c r="I33" s="57"/>
      <c r="J33" s="17">
        <f t="shared" si="12"/>
        <v>18</v>
      </c>
      <c r="K33" s="16">
        <v>1</v>
      </c>
      <c r="L33" s="16">
        <v>1</v>
      </c>
      <c r="M33" s="152"/>
      <c r="N33" s="155">
        <v>100</v>
      </c>
      <c r="O33" s="156" t="s">
        <v>34</v>
      </c>
      <c r="P33" s="157"/>
      <c r="Q33" s="131"/>
      <c r="R33" s="132"/>
      <c r="S33" s="135"/>
      <c r="T33" s="157">
        <v>100</v>
      </c>
      <c r="U33" s="131" t="s">
        <v>255</v>
      </c>
      <c r="V33" s="157"/>
      <c r="W33" s="157"/>
    </row>
    <row r="34" spans="1:23" s="1" customFormat="1" ht="24" customHeight="1">
      <c r="A34" s="34" t="s">
        <v>130</v>
      </c>
      <c r="B34" s="85" t="s">
        <v>192</v>
      </c>
      <c r="C34" s="84" t="s">
        <v>185</v>
      </c>
      <c r="D34" s="62"/>
      <c r="E34" s="9"/>
      <c r="F34" s="14">
        <v>18</v>
      </c>
      <c r="G34" s="10"/>
      <c r="H34" s="11">
        <f t="shared" si="11"/>
        <v>18</v>
      </c>
      <c r="I34" s="57"/>
      <c r="J34" s="17">
        <f t="shared" si="12"/>
        <v>18</v>
      </c>
      <c r="K34" s="16">
        <v>1</v>
      </c>
      <c r="L34" s="16">
        <v>1</v>
      </c>
      <c r="M34" s="152"/>
      <c r="N34" s="155">
        <v>100</v>
      </c>
      <c r="O34" s="156" t="s">
        <v>34</v>
      </c>
      <c r="P34" s="157"/>
      <c r="Q34" s="131"/>
      <c r="R34" s="132"/>
      <c r="S34" s="135"/>
      <c r="T34" s="157">
        <v>100</v>
      </c>
      <c r="U34" s="131" t="s">
        <v>255</v>
      </c>
      <c r="V34" s="157"/>
      <c r="W34" s="157"/>
    </row>
    <row r="35" spans="1:23" s="1" customFormat="1" ht="24" customHeight="1">
      <c r="A35" s="34" t="s">
        <v>131</v>
      </c>
      <c r="B35" s="85" t="s">
        <v>193</v>
      </c>
      <c r="C35" s="84" t="s">
        <v>185</v>
      </c>
      <c r="D35" s="62"/>
      <c r="E35" s="9"/>
      <c r="F35" s="14">
        <v>18</v>
      </c>
      <c r="G35" s="10"/>
      <c r="H35" s="11">
        <f t="shared" si="11"/>
        <v>18</v>
      </c>
      <c r="I35" s="57"/>
      <c r="J35" s="17">
        <f t="shared" si="12"/>
        <v>18</v>
      </c>
      <c r="K35" s="16">
        <v>1</v>
      </c>
      <c r="L35" s="16">
        <v>1</v>
      </c>
      <c r="M35" s="152"/>
      <c r="N35" s="155">
        <v>100</v>
      </c>
      <c r="O35" s="156" t="s">
        <v>34</v>
      </c>
      <c r="P35" s="157"/>
      <c r="Q35" s="131"/>
      <c r="R35" s="132"/>
      <c r="S35" s="135"/>
      <c r="T35" s="157">
        <v>100</v>
      </c>
      <c r="U35" s="131" t="s">
        <v>255</v>
      </c>
      <c r="V35" s="157"/>
      <c r="W35" s="157"/>
    </row>
    <row r="36" spans="1:23" s="1" customFormat="1" ht="24" customHeight="1">
      <c r="A36" s="34" t="s">
        <v>132</v>
      </c>
      <c r="B36" s="82" t="s">
        <v>206</v>
      </c>
      <c r="C36" s="83" t="s">
        <v>185</v>
      </c>
      <c r="D36" s="62"/>
      <c r="E36" s="9"/>
      <c r="F36" s="9">
        <v>18</v>
      </c>
      <c r="G36" s="10"/>
      <c r="H36" s="11">
        <f>SUM(D36:G36)</f>
        <v>18</v>
      </c>
      <c r="I36" s="57"/>
      <c r="J36" s="17">
        <f>I36+H36</f>
        <v>18</v>
      </c>
      <c r="K36" s="16">
        <v>1</v>
      </c>
      <c r="L36" s="16">
        <v>1</v>
      </c>
      <c r="M36" s="152"/>
      <c r="N36" s="155">
        <v>100</v>
      </c>
      <c r="O36" s="156" t="s">
        <v>34</v>
      </c>
      <c r="P36" s="157"/>
      <c r="Q36" s="131"/>
      <c r="R36" s="132"/>
      <c r="S36" s="135"/>
      <c r="T36" s="157">
        <v>100</v>
      </c>
      <c r="U36" s="131" t="s">
        <v>255</v>
      </c>
      <c r="V36" s="157"/>
      <c r="W36" s="157"/>
    </row>
    <row r="37" spans="1:23" s="1" customFormat="1" ht="24" customHeight="1">
      <c r="A37" s="34" t="s">
        <v>133</v>
      </c>
      <c r="B37" s="82" t="s">
        <v>220</v>
      </c>
      <c r="C37" s="83" t="s">
        <v>185</v>
      </c>
      <c r="D37" s="62"/>
      <c r="E37" s="9"/>
      <c r="F37" s="9">
        <v>18</v>
      </c>
      <c r="G37" s="10"/>
      <c r="H37" s="11">
        <f>SUM(D37:G37)</f>
        <v>18</v>
      </c>
      <c r="I37" s="57"/>
      <c r="J37" s="17">
        <f>I37+H37</f>
        <v>18</v>
      </c>
      <c r="K37" s="16">
        <v>1</v>
      </c>
      <c r="L37" s="16">
        <v>1</v>
      </c>
      <c r="M37" s="152"/>
      <c r="N37" s="155">
        <v>100</v>
      </c>
      <c r="O37" s="156" t="s">
        <v>34</v>
      </c>
      <c r="P37" s="157"/>
      <c r="Q37" s="131"/>
      <c r="R37" s="132"/>
      <c r="S37" s="135"/>
      <c r="T37" s="157">
        <v>100</v>
      </c>
      <c r="U37" s="131" t="s">
        <v>255</v>
      </c>
      <c r="V37" s="157"/>
      <c r="W37" s="157"/>
    </row>
    <row r="38" spans="1:23" s="1" customFormat="1" ht="24" customHeight="1">
      <c r="A38" s="34" t="s">
        <v>134</v>
      </c>
      <c r="B38" s="60" t="s">
        <v>190</v>
      </c>
      <c r="C38" s="66" t="s">
        <v>174</v>
      </c>
      <c r="D38" s="62">
        <v>15</v>
      </c>
      <c r="E38" s="9"/>
      <c r="F38" s="9"/>
      <c r="G38" s="10"/>
      <c r="H38" s="11">
        <f>SUM(D38:G38)</f>
        <v>15</v>
      </c>
      <c r="I38" s="12"/>
      <c r="J38" s="17">
        <f>I38+H38</f>
        <v>15</v>
      </c>
      <c r="K38" s="12">
        <v>2</v>
      </c>
      <c r="L38" s="12">
        <v>2</v>
      </c>
      <c r="M38" s="151"/>
      <c r="N38" s="164"/>
      <c r="O38" s="131"/>
      <c r="P38" s="157">
        <v>100</v>
      </c>
      <c r="Q38" s="131" t="s">
        <v>255</v>
      </c>
      <c r="R38" s="157"/>
      <c r="S38" s="163"/>
      <c r="T38" s="157">
        <v>100</v>
      </c>
      <c r="U38" s="131" t="s">
        <v>255</v>
      </c>
      <c r="V38" s="157"/>
      <c r="W38" s="157"/>
    </row>
    <row r="39" spans="1:23" s="1" customFormat="1" ht="22.5" customHeight="1">
      <c r="A39" s="33" t="s">
        <v>135</v>
      </c>
      <c r="B39" s="59" t="s">
        <v>0</v>
      </c>
      <c r="C39" s="67"/>
      <c r="D39" s="8">
        <f t="shared" ref="D39:I39" si="13">SUM(D40:D40)</f>
        <v>0</v>
      </c>
      <c r="E39" s="8">
        <f t="shared" si="13"/>
        <v>0</v>
      </c>
      <c r="F39" s="8">
        <f t="shared" si="13"/>
        <v>9</v>
      </c>
      <c r="G39" s="8">
        <f t="shared" si="13"/>
        <v>0</v>
      </c>
      <c r="H39" s="56">
        <f t="shared" si="13"/>
        <v>9</v>
      </c>
      <c r="I39" s="56">
        <f t="shared" si="13"/>
        <v>0</v>
      </c>
      <c r="J39" s="56">
        <f>I39+H39</f>
        <v>9</v>
      </c>
      <c r="K39" s="95"/>
      <c r="L39" s="58">
        <f>SUM(L40:L40)</f>
        <v>2</v>
      </c>
      <c r="M39" s="150"/>
      <c r="N39" s="159"/>
      <c r="O39" s="133"/>
      <c r="P39" s="160"/>
      <c r="Q39" s="133"/>
      <c r="R39" s="167"/>
      <c r="S39" s="134"/>
      <c r="T39" s="160"/>
      <c r="U39" s="133"/>
      <c r="V39" s="160"/>
      <c r="W39" s="160"/>
    </row>
    <row r="40" spans="1:23" s="1" customFormat="1" ht="24" customHeight="1">
      <c r="A40" s="34" t="s">
        <v>136</v>
      </c>
      <c r="B40" s="61" t="s">
        <v>0</v>
      </c>
      <c r="C40" s="68" t="s">
        <v>236</v>
      </c>
      <c r="D40" s="64"/>
      <c r="E40" s="14"/>
      <c r="F40" s="14">
        <v>9</v>
      </c>
      <c r="G40" s="15"/>
      <c r="H40" s="11">
        <f>SUM(D40:G40)</f>
        <v>9</v>
      </c>
      <c r="I40" s="12"/>
      <c r="J40" s="17">
        <f>I40+H40</f>
        <v>9</v>
      </c>
      <c r="K40" s="16">
        <v>2</v>
      </c>
      <c r="L40" s="16">
        <v>2</v>
      </c>
      <c r="M40" s="151"/>
      <c r="N40" s="164"/>
      <c r="O40" s="131"/>
      <c r="P40" s="157"/>
      <c r="Q40" s="131"/>
      <c r="R40" s="132">
        <v>100</v>
      </c>
      <c r="S40" s="135" t="s">
        <v>260</v>
      </c>
      <c r="T40" s="164">
        <v>100</v>
      </c>
      <c r="U40" s="131" t="s">
        <v>261</v>
      </c>
      <c r="V40" s="157"/>
      <c r="W40" s="157"/>
    </row>
    <row r="41" spans="1:23" s="80" customFormat="1" ht="24" customHeight="1">
      <c r="A41" s="69"/>
      <c r="B41" s="70" t="s">
        <v>12</v>
      </c>
      <c r="C41" s="71"/>
      <c r="D41" s="72">
        <f t="shared" ref="D41:J41" si="14">D39+D28+D25+D21+D14</f>
        <v>138</v>
      </c>
      <c r="E41" s="73">
        <f t="shared" si="14"/>
        <v>0</v>
      </c>
      <c r="F41" s="73">
        <f t="shared" si="14"/>
        <v>243</v>
      </c>
      <c r="G41" s="74">
        <f t="shared" si="14"/>
        <v>0</v>
      </c>
      <c r="H41" s="75">
        <f>SUM(D41:G41)</f>
        <v>381</v>
      </c>
      <c r="I41" s="76">
        <f t="shared" si="14"/>
        <v>0</v>
      </c>
      <c r="J41" s="76">
        <f t="shared" si="14"/>
        <v>381</v>
      </c>
      <c r="K41" s="76">
        <f>L41</f>
        <v>30</v>
      </c>
      <c r="L41" s="76">
        <f>L39+L28+L25+L21+L14</f>
        <v>30</v>
      </c>
      <c r="M41" s="147"/>
      <c r="N41" s="77"/>
      <c r="O41" s="77"/>
      <c r="P41" s="77"/>
      <c r="Q41" s="77"/>
      <c r="R41" s="78"/>
      <c r="S41" s="79"/>
      <c r="T41" s="77"/>
      <c r="U41" s="77"/>
      <c r="V41" s="77"/>
      <c r="W41" s="77"/>
    </row>
    <row r="42" spans="1:23" ht="24" customHeight="1">
      <c r="B42" s="121" t="s">
        <v>235</v>
      </c>
      <c r="C42" s="122"/>
      <c r="D42" s="112">
        <f>D28+D25+D21+D14</f>
        <v>138</v>
      </c>
      <c r="E42" s="105">
        <v>0</v>
      </c>
      <c r="F42" s="105">
        <f>F39+F29+F25+F21+F14</f>
        <v>99</v>
      </c>
      <c r="G42" s="106"/>
      <c r="H42" s="107">
        <f>SUM(D42:G42)</f>
        <v>237</v>
      </c>
      <c r="I42" s="123"/>
      <c r="J42" s="108">
        <f>H42</f>
        <v>237</v>
      </c>
    </row>
    <row r="43" spans="1:23">
      <c r="B43" s="109"/>
      <c r="C43" s="109"/>
      <c r="D43" s="109"/>
      <c r="E43" s="109"/>
      <c r="F43" s="109"/>
      <c r="G43" s="109"/>
      <c r="H43" s="109"/>
      <c r="I43" s="109"/>
      <c r="J43" s="109"/>
    </row>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2">
    <dataValidation type="list" allowBlank="1" showInputMessage="1" showErrorMessage="1" sqref="C22:C24 C38 C15:C20 C33:C35 C26:C27">
      <formula1>"Obligatoire,Optionnel"</formula1>
    </dataValidation>
    <dataValidation type="list" allowBlank="1" showInputMessage="1" sqref="C40">
      <formula1>"Obligatoire,Optionnel"</formula1>
    </dataValidation>
  </dataValidations>
  <printOptions horizontalCentered="1"/>
  <pageMargins left="0" right="0" top="0.35433070866141736" bottom="0.35433070866141736" header="0.31496062992125984" footer="0.11811023622047245"/>
  <pageSetup paperSize="8" scale="80" orientation="landscape" r:id="rId1"/>
  <headerFooter>
    <oddHeader>&amp;L&amp;G&amp;R&amp;8Direction de l'Offre de Formation
Réglementation et pilotage opérationnel</oddHeader>
    <oddFooter>&amp;R&amp;6&amp;Z&amp;F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workbookViewId="0">
      <selection activeCell="A29" sqref="A29:XFD42"/>
    </sheetView>
  </sheetViews>
  <sheetFormatPr baseColWidth="10" defaultColWidth="10.85546875" defaultRowHeight="13.5"/>
  <cols>
    <col min="1" max="1" width="8.7109375" style="3" customWidth="1"/>
    <col min="2" max="2" width="31.2851562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33</v>
      </c>
      <c r="E1" s="38"/>
      <c r="F1" s="38"/>
      <c r="G1" s="38"/>
      <c r="H1" s="38"/>
      <c r="I1" s="38"/>
      <c r="J1" s="38"/>
      <c r="K1" s="38"/>
      <c r="L1" s="38"/>
      <c r="M1" s="38"/>
      <c r="N1" s="38"/>
      <c r="O1" s="38"/>
      <c r="P1" s="38"/>
      <c r="Q1" s="38"/>
      <c r="R1" s="38"/>
      <c r="S1" s="38"/>
      <c r="T1" s="38"/>
      <c r="U1" s="49"/>
      <c r="V1" s="49"/>
      <c r="W1" s="49"/>
    </row>
    <row r="2" spans="1:23" s="1" customFormat="1" ht="15.75" customHeight="1">
      <c r="D2" s="18" t="s">
        <v>86</v>
      </c>
      <c r="E2" s="19"/>
      <c r="F2" s="19"/>
      <c r="G2" s="19"/>
      <c r="H2" s="19"/>
      <c r="I2" s="19"/>
      <c r="J2" s="19"/>
      <c r="K2" s="19"/>
      <c r="L2" s="19"/>
      <c r="M2" s="19"/>
      <c r="N2" s="19"/>
      <c r="O2" s="19"/>
      <c r="P2" s="19"/>
      <c r="Q2" s="19"/>
      <c r="R2" s="19"/>
      <c r="S2" s="19"/>
      <c r="T2" s="19"/>
      <c r="U2" s="50"/>
      <c r="V2" s="50"/>
      <c r="W2" s="50"/>
    </row>
    <row r="3" spans="1:23" s="2" customFormat="1" ht="15.75" customHeight="1">
      <c r="D3" s="18" t="s">
        <v>272</v>
      </c>
      <c r="E3" s="20"/>
      <c r="F3" s="20"/>
      <c r="G3" s="20"/>
      <c r="H3" s="20"/>
      <c r="I3" s="20"/>
      <c r="J3" s="20"/>
      <c r="K3" s="20"/>
      <c r="L3" s="20"/>
      <c r="M3" s="20"/>
      <c r="N3" s="20"/>
      <c r="O3" s="20"/>
      <c r="P3" s="20"/>
      <c r="Q3" s="20"/>
      <c r="R3" s="20"/>
      <c r="S3" s="20"/>
      <c r="T3" s="20"/>
      <c r="U3" s="51"/>
      <c r="V3" s="51"/>
      <c r="W3" s="51"/>
    </row>
    <row r="4" spans="1:23" ht="15" customHeight="1">
      <c r="A4" s="35" t="s">
        <v>268</v>
      </c>
      <c r="B4" s="36"/>
      <c r="C4" s="154">
        <v>44299</v>
      </c>
      <c r="D4" s="21"/>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16">
        <v>44335</v>
      </c>
      <c r="D5" s="40" t="s">
        <v>96</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237</v>
      </c>
      <c r="E6" s="40"/>
      <c r="F6" s="40"/>
      <c r="G6" s="40"/>
      <c r="H6" s="40"/>
      <c r="I6" s="40"/>
      <c r="J6" s="40"/>
      <c r="K6" s="40"/>
      <c r="L6" s="40"/>
      <c r="M6" s="40"/>
      <c r="N6" s="40"/>
      <c r="O6" s="40"/>
      <c r="P6" s="40"/>
      <c r="Q6" s="40"/>
      <c r="R6" s="40"/>
      <c r="S6" s="40"/>
      <c r="T6" s="40"/>
      <c r="U6" s="54"/>
      <c r="V6" s="54"/>
      <c r="W6" s="54"/>
    </row>
    <row r="7" spans="1:23" s="42" customFormat="1" ht="19.5" customHeight="1">
      <c r="A7" s="37" t="s">
        <v>232</v>
      </c>
      <c r="B7" s="4"/>
      <c r="C7" s="37" t="s">
        <v>233</v>
      </c>
      <c r="D7" s="40" t="s">
        <v>238</v>
      </c>
      <c r="E7" s="40"/>
      <c r="F7" s="40"/>
      <c r="G7" s="40"/>
      <c r="H7" s="40"/>
      <c r="I7" s="40"/>
      <c r="J7" s="40"/>
      <c r="K7" s="40"/>
      <c r="L7" s="40"/>
      <c r="M7" s="40"/>
      <c r="N7" s="40"/>
      <c r="O7" s="40"/>
      <c r="P7" s="40"/>
      <c r="Q7" s="40"/>
      <c r="R7" s="40"/>
      <c r="S7" s="40"/>
      <c r="T7" s="40"/>
      <c r="U7" s="54"/>
      <c r="V7" s="54"/>
      <c r="W7" s="54"/>
    </row>
    <row r="8" spans="1:23" s="1" customFormat="1" ht="13.5" customHeight="1">
      <c r="K8" s="5"/>
      <c r="L8" s="5"/>
      <c r="M8" s="5"/>
      <c r="U8" s="55"/>
      <c r="V8" s="55"/>
      <c r="W8" s="55"/>
    </row>
    <row r="9" spans="1:23" s="7" customFormat="1" ht="24.75" customHeight="1">
      <c r="A9" s="183" t="s">
        <v>90</v>
      </c>
      <c r="B9" s="186" t="s">
        <v>234</v>
      </c>
      <c r="C9" s="189" t="s">
        <v>7</v>
      </c>
      <c r="D9" s="27" t="s">
        <v>11</v>
      </c>
      <c r="E9" s="22"/>
      <c r="F9" s="22"/>
      <c r="G9" s="22"/>
      <c r="H9" s="22"/>
      <c r="I9" s="22"/>
      <c r="J9" s="23"/>
      <c r="K9" s="189" t="s">
        <v>92</v>
      </c>
      <c r="L9" s="189" t="s">
        <v>266</v>
      </c>
      <c r="M9" s="189" t="s">
        <v>267</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0" t="s">
        <v>91</v>
      </c>
      <c r="J10" s="189" t="s">
        <v>87</v>
      </c>
      <c r="K10" s="190"/>
      <c r="L10" s="190"/>
      <c r="M10" s="195"/>
      <c r="N10" s="24" t="s">
        <v>23</v>
      </c>
      <c r="O10" s="24"/>
      <c r="P10" s="22"/>
      <c r="Q10" s="23"/>
      <c r="R10" s="23"/>
      <c r="S10" s="25"/>
      <c r="T10" s="43" t="s">
        <v>88</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24</v>
      </c>
      <c r="O11" s="27"/>
      <c r="P11" s="22"/>
      <c r="Q11" s="23"/>
      <c r="R11" s="23"/>
      <c r="S11" s="25"/>
      <c r="T11" s="28" t="s">
        <v>24</v>
      </c>
      <c r="U11" s="27"/>
      <c r="V11" s="22"/>
      <c r="W11" s="22"/>
    </row>
    <row r="12" spans="1:23" s="7" customFormat="1" ht="28.5" customHeight="1">
      <c r="A12" s="184"/>
      <c r="B12" s="187"/>
      <c r="C12" s="190"/>
      <c r="D12" s="193"/>
      <c r="E12" s="184"/>
      <c r="F12" s="184"/>
      <c r="G12" s="199"/>
      <c r="H12" s="202"/>
      <c r="I12" s="190"/>
      <c r="J12" s="190"/>
      <c r="K12" s="190"/>
      <c r="L12" s="190"/>
      <c r="M12" s="195"/>
      <c r="N12" s="29" t="s">
        <v>34</v>
      </c>
      <c r="O12" s="29"/>
      <c r="P12" s="22" t="s">
        <v>25</v>
      </c>
      <c r="Q12" s="23"/>
      <c r="R12" s="44" t="s">
        <v>35</v>
      </c>
      <c r="S12" s="45"/>
      <c r="T12" s="28" t="s">
        <v>89</v>
      </c>
      <c r="U12" s="23"/>
      <c r="V12" s="46" t="s">
        <v>35</v>
      </c>
      <c r="W12" s="22"/>
    </row>
    <row r="13" spans="1:23" s="7" customFormat="1" ht="26.25" customHeight="1">
      <c r="A13" s="185"/>
      <c r="B13" s="188"/>
      <c r="C13" s="191"/>
      <c r="D13" s="194"/>
      <c r="E13" s="185"/>
      <c r="F13" s="185"/>
      <c r="G13" s="200"/>
      <c r="H13" s="203"/>
      <c r="I13" s="191"/>
      <c r="J13" s="191"/>
      <c r="K13" s="191"/>
      <c r="L13" s="191"/>
      <c r="M13" s="196"/>
      <c r="N13" s="146" t="s">
        <v>26</v>
      </c>
      <c r="O13" s="31" t="s">
        <v>27</v>
      </c>
      <c r="P13" s="30" t="s">
        <v>26</v>
      </c>
      <c r="Q13" s="31" t="s">
        <v>27</v>
      </c>
      <c r="R13" s="30" t="s">
        <v>26</v>
      </c>
      <c r="S13" s="31" t="s">
        <v>27</v>
      </c>
      <c r="T13" s="32" t="s">
        <v>26</v>
      </c>
      <c r="U13" s="31" t="s">
        <v>27</v>
      </c>
      <c r="V13" s="30" t="s">
        <v>26</v>
      </c>
      <c r="W13" s="30" t="s">
        <v>27</v>
      </c>
    </row>
    <row r="14" spans="1:23" s="1" customFormat="1" ht="22.5" customHeight="1">
      <c r="A14" s="33" t="s">
        <v>67</v>
      </c>
      <c r="B14" s="59" t="s">
        <v>179</v>
      </c>
      <c r="C14" s="65"/>
      <c r="D14" s="8">
        <f t="shared" ref="D14:I14" si="0">SUM(D15:D18)</f>
        <v>72</v>
      </c>
      <c r="E14" s="8">
        <f t="shared" si="0"/>
        <v>0</v>
      </c>
      <c r="F14" s="8">
        <f t="shared" si="0"/>
        <v>0</v>
      </c>
      <c r="G14" s="8">
        <f t="shared" si="0"/>
        <v>0</v>
      </c>
      <c r="H14" s="56">
        <f t="shared" si="0"/>
        <v>72</v>
      </c>
      <c r="I14" s="56">
        <f t="shared" si="0"/>
        <v>0</v>
      </c>
      <c r="J14" s="56">
        <f>I14+H14</f>
        <v>72</v>
      </c>
      <c r="K14" s="95"/>
      <c r="L14" s="58">
        <f>SUM(L15:L18)</f>
        <v>10.5</v>
      </c>
      <c r="M14" s="150">
        <v>7</v>
      </c>
      <c r="N14" s="125"/>
      <c r="O14" s="125"/>
      <c r="P14" s="126"/>
      <c r="Q14" s="127"/>
      <c r="R14" s="128"/>
      <c r="S14" s="129"/>
      <c r="T14" s="130"/>
      <c r="U14" s="126"/>
      <c r="V14" s="126"/>
      <c r="W14" s="126"/>
    </row>
    <row r="15" spans="1:23" s="1" customFormat="1" ht="24" customHeight="1">
      <c r="A15" s="34" t="s">
        <v>68</v>
      </c>
      <c r="B15" s="60" t="s">
        <v>201</v>
      </c>
      <c r="C15" s="66" t="s">
        <v>174</v>
      </c>
      <c r="D15" s="63">
        <v>18</v>
      </c>
      <c r="E15" s="13"/>
      <c r="F15" s="13"/>
      <c r="G15" s="47"/>
      <c r="H15" s="11">
        <f t="shared" ref="H15" si="1">SUM(D15:G15)</f>
        <v>18</v>
      </c>
      <c r="I15" s="48"/>
      <c r="J15" s="17">
        <f t="shared" ref="J15" si="2">I15+H15</f>
        <v>18</v>
      </c>
      <c r="K15" s="12">
        <v>3</v>
      </c>
      <c r="L15" s="12">
        <v>3</v>
      </c>
      <c r="M15" s="151"/>
      <c r="N15" s="155"/>
      <c r="O15" s="156"/>
      <c r="P15" s="157">
        <v>100</v>
      </c>
      <c r="Q15" s="131" t="s">
        <v>255</v>
      </c>
      <c r="R15" s="132"/>
      <c r="S15" s="135"/>
      <c r="T15" s="157">
        <v>100</v>
      </c>
      <c r="U15" s="131" t="s">
        <v>255</v>
      </c>
      <c r="V15" s="157"/>
      <c r="W15" s="157"/>
    </row>
    <row r="16" spans="1:23" s="1" customFormat="1" ht="24" customHeight="1">
      <c r="A16" s="34" t="s">
        <v>69</v>
      </c>
      <c r="B16" s="60" t="s">
        <v>209</v>
      </c>
      <c r="C16" s="66" t="s">
        <v>174</v>
      </c>
      <c r="D16" s="63">
        <v>18</v>
      </c>
      <c r="E16" s="13"/>
      <c r="F16" s="13"/>
      <c r="G16" s="47"/>
      <c r="H16" s="11">
        <f t="shared" ref="H16:H18" si="3">SUM(D16:G16)</f>
        <v>18</v>
      </c>
      <c r="I16" s="48"/>
      <c r="J16" s="17">
        <f t="shared" ref="J16:J18" si="4">I16+H16</f>
        <v>18</v>
      </c>
      <c r="K16" s="12">
        <v>2.5</v>
      </c>
      <c r="L16" s="12">
        <v>2.5</v>
      </c>
      <c r="M16" s="151"/>
      <c r="N16" s="155"/>
      <c r="O16" s="156"/>
      <c r="P16" s="157">
        <v>100</v>
      </c>
      <c r="Q16" s="131" t="s">
        <v>255</v>
      </c>
      <c r="R16" s="132"/>
      <c r="S16" s="135"/>
      <c r="T16" s="157">
        <v>100</v>
      </c>
      <c r="U16" s="131" t="s">
        <v>255</v>
      </c>
      <c r="V16" s="132"/>
      <c r="W16" s="132"/>
    </row>
    <row r="17" spans="1:23" s="1" customFormat="1" ht="24" customHeight="1">
      <c r="A17" s="34" t="s">
        <v>70</v>
      </c>
      <c r="B17" s="60" t="s">
        <v>173</v>
      </c>
      <c r="C17" s="66" t="s">
        <v>174</v>
      </c>
      <c r="D17" s="63">
        <v>18</v>
      </c>
      <c r="E17" s="13"/>
      <c r="F17" s="13"/>
      <c r="G17" s="47"/>
      <c r="H17" s="11">
        <f t="shared" si="3"/>
        <v>18</v>
      </c>
      <c r="I17" s="48"/>
      <c r="J17" s="17">
        <f t="shared" si="4"/>
        <v>18</v>
      </c>
      <c r="K17" s="12">
        <v>2.5</v>
      </c>
      <c r="L17" s="12">
        <v>2.5</v>
      </c>
      <c r="M17" s="151"/>
      <c r="N17" s="155"/>
      <c r="O17" s="156"/>
      <c r="P17" s="157">
        <v>100</v>
      </c>
      <c r="Q17" s="131" t="s">
        <v>255</v>
      </c>
      <c r="R17" s="132"/>
      <c r="S17" s="135"/>
      <c r="T17" s="157">
        <v>100</v>
      </c>
      <c r="U17" s="131" t="s">
        <v>255</v>
      </c>
      <c r="V17" s="132"/>
      <c r="W17" s="132"/>
    </row>
    <row r="18" spans="1:23" s="1" customFormat="1" ht="24" customHeight="1">
      <c r="A18" s="34" t="s">
        <v>71</v>
      </c>
      <c r="B18" s="60" t="s">
        <v>188</v>
      </c>
      <c r="C18" s="66" t="s">
        <v>174</v>
      </c>
      <c r="D18" s="63">
        <v>18</v>
      </c>
      <c r="E18" s="13"/>
      <c r="F18" s="13"/>
      <c r="G18" s="47"/>
      <c r="H18" s="11">
        <f t="shared" si="3"/>
        <v>18</v>
      </c>
      <c r="I18" s="48"/>
      <c r="J18" s="17">
        <f t="shared" si="4"/>
        <v>18</v>
      </c>
      <c r="K18" s="12">
        <v>2.5</v>
      </c>
      <c r="L18" s="12">
        <v>2.5</v>
      </c>
      <c r="M18" s="151"/>
      <c r="N18" s="155"/>
      <c r="O18" s="156"/>
      <c r="P18" s="157">
        <v>100</v>
      </c>
      <c r="Q18" s="131" t="s">
        <v>255</v>
      </c>
      <c r="R18" s="132"/>
      <c r="S18" s="135"/>
      <c r="T18" s="157">
        <v>100</v>
      </c>
      <c r="U18" s="131" t="s">
        <v>255</v>
      </c>
      <c r="V18" s="132"/>
      <c r="W18" s="132"/>
    </row>
    <row r="19" spans="1:23" s="1" customFormat="1" ht="22.5" customHeight="1">
      <c r="A19" s="33" t="s">
        <v>137</v>
      </c>
      <c r="B19" s="59" t="s">
        <v>202</v>
      </c>
      <c r="C19" s="65"/>
      <c r="D19" s="8">
        <f t="shared" ref="D19:I19" si="5">SUM(D20:D22)</f>
        <v>0</v>
      </c>
      <c r="E19" s="8">
        <f t="shared" si="5"/>
        <v>0</v>
      </c>
      <c r="F19" s="8">
        <f t="shared" si="5"/>
        <v>54</v>
      </c>
      <c r="G19" s="8">
        <f t="shared" si="5"/>
        <v>0</v>
      </c>
      <c r="H19" s="56">
        <f t="shared" si="5"/>
        <v>54</v>
      </c>
      <c r="I19" s="56">
        <f t="shared" si="5"/>
        <v>0</v>
      </c>
      <c r="J19" s="56">
        <f>I19+H19</f>
        <v>54</v>
      </c>
      <c r="K19" s="95"/>
      <c r="L19" s="58">
        <f>SUM(L20:L22)</f>
        <v>7</v>
      </c>
      <c r="M19" s="150">
        <v>7</v>
      </c>
      <c r="N19" s="159"/>
      <c r="O19" s="159"/>
      <c r="P19" s="160"/>
      <c r="Q19" s="133"/>
      <c r="R19" s="160"/>
      <c r="S19" s="161"/>
      <c r="T19" s="160"/>
      <c r="U19" s="162"/>
      <c r="V19" s="160"/>
      <c r="W19" s="160"/>
    </row>
    <row r="20" spans="1:23" s="1" customFormat="1" ht="24" customHeight="1">
      <c r="A20" s="34" t="s">
        <v>138</v>
      </c>
      <c r="B20" s="60" t="s">
        <v>203</v>
      </c>
      <c r="C20" s="66" t="s">
        <v>174</v>
      </c>
      <c r="D20" s="62"/>
      <c r="E20" s="9"/>
      <c r="F20" s="13">
        <v>18</v>
      </c>
      <c r="G20" s="10"/>
      <c r="H20" s="11">
        <f>SUM(D20:G20)</f>
        <v>18</v>
      </c>
      <c r="I20" s="12"/>
      <c r="J20" s="17">
        <f>I20+H20</f>
        <v>18</v>
      </c>
      <c r="K20" s="12">
        <v>3</v>
      </c>
      <c r="L20" s="12">
        <v>3</v>
      </c>
      <c r="M20" s="151"/>
      <c r="N20" s="155">
        <v>50</v>
      </c>
      <c r="O20" s="156" t="s">
        <v>34</v>
      </c>
      <c r="P20" s="132">
        <v>50</v>
      </c>
      <c r="Q20" s="131" t="s">
        <v>255</v>
      </c>
      <c r="R20" s="157"/>
      <c r="S20" s="163"/>
      <c r="T20" s="157">
        <v>100</v>
      </c>
      <c r="U20" s="131" t="s">
        <v>255</v>
      </c>
      <c r="V20" s="132"/>
      <c r="W20" s="132"/>
    </row>
    <row r="21" spans="1:23" s="1" customFormat="1" ht="24" customHeight="1">
      <c r="A21" s="34" t="s">
        <v>139</v>
      </c>
      <c r="B21" s="60" t="s">
        <v>216</v>
      </c>
      <c r="C21" s="66" t="s">
        <v>174</v>
      </c>
      <c r="D21" s="62"/>
      <c r="E21" s="9"/>
      <c r="F21" s="13">
        <v>18</v>
      </c>
      <c r="G21" s="10"/>
      <c r="H21" s="11">
        <f t="shared" ref="H21" si="6">SUM(D21:G21)</f>
        <v>18</v>
      </c>
      <c r="I21" s="48"/>
      <c r="J21" s="17">
        <f t="shared" ref="J21" si="7">I21+H21</f>
        <v>18</v>
      </c>
      <c r="K21" s="12">
        <v>2</v>
      </c>
      <c r="L21" s="12">
        <v>2</v>
      </c>
      <c r="M21" s="151"/>
      <c r="N21" s="155">
        <v>50</v>
      </c>
      <c r="O21" s="156" t="s">
        <v>34</v>
      </c>
      <c r="P21" s="132">
        <v>50</v>
      </c>
      <c r="Q21" s="131" t="s">
        <v>255</v>
      </c>
      <c r="R21" s="157"/>
      <c r="S21" s="163"/>
      <c r="T21" s="157">
        <v>100</v>
      </c>
      <c r="U21" s="131" t="s">
        <v>255</v>
      </c>
      <c r="V21" s="157"/>
      <c r="W21" s="157"/>
    </row>
    <row r="22" spans="1:23" s="1" customFormat="1" ht="24" customHeight="1">
      <c r="A22" s="34" t="s">
        <v>140</v>
      </c>
      <c r="B22" s="60" t="s">
        <v>210</v>
      </c>
      <c r="C22" s="66" t="s">
        <v>174</v>
      </c>
      <c r="D22" s="62"/>
      <c r="E22" s="9"/>
      <c r="F22" s="13">
        <v>18</v>
      </c>
      <c r="G22" s="10"/>
      <c r="H22" s="11">
        <f t="shared" ref="H22" si="8">SUM(D22:G22)</f>
        <v>18</v>
      </c>
      <c r="I22" s="48"/>
      <c r="J22" s="17">
        <f t="shared" ref="J22" si="9">I22+H22</f>
        <v>18</v>
      </c>
      <c r="K22" s="12">
        <v>2</v>
      </c>
      <c r="L22" s="12">
        <v>2</v>
      </c>
      <c r="M22" s="151"/>
      <c r="N22" s="155">
        <v>50</v>
      </c>
      <c r="O22" s="156" t="s">
        <v>34</v>
      </c>
      <c r="P22" s="132">
        <v>50</v>
      </c>
      <c r="Q22" s="131" t="s">
        <v>255</v>
      </c>
      <c r="R22" s="157"/>
      <c r="S22" s="163"/>
      <c r="T22" s="157">
        <v>100</v>
      </c>
      <c r="U22" s="131" t="s">
        <v>255</v>
      </c>
      <c r="V22" s="132"/>
      <c r="W22" s="157"/>
    </row>
    <row r="23" spans="1:23" s="1" customFormat="1" ht="22.5" customHeight="1">
      <c r="A23" s="33" t="s">
        <v>141</v>
      </c>
      <c r="B23" s="59" t="s">
        <v>211</v>
      </c>
      <c r="C23" s="65"/>
      <c r="D23" s="8">
        <f t="shared" ref="D23:I23" si="10">SUM(D24:D26)</f>
        <v>0</v>
      </c>
      <c r="E23" s="8">
        <f t="shared" si="10"/>
        <v>0</v>
      </c>
      <c r="F23" s="8">
        <f t="shared" si="10"/>
        <v>54</v>
      </c>
      <c r="G23" s="8">
        <f t="shared" si="10"/>
        <v>0</v>
      </c>
      <c r="H23" s="56">
        <f t="shared" si="10"/>
        <v>54</v>
      </c>
      <c r="I23" s="56">
        <f t="shared" si="10"/>
        <v>0</v>
      </c>
      <c r="J23" s="56">
        <f>I23+H23</f>
        <v>54</v>
      </c>
      <c r="K23" s="95"/>
      <c r="L23" s="58">
        <f>SUM(L24:L26)</f>
        <v>7.5</v>
      </c>
      <c r="M23" s="150">
        <v>7</v>
      </c>
      <c r="N23" s="159"/>
      <c r="O23" s="159"/>
      <c r="P23" s="160"/>
      <c r="Q23" s="133"/>
      <c r="R23" s="160"/>
      <c r="S23" s="161"/>
      <c r="T23" s="160"/>
      <c r="U23" s="162"/>
      <c r="V23" s="160"/>
      <c r="W23" s="160"/>
    </row>
    <row r="24" spans="1:23" s="1" customFormat="1" ht="24" customHeight="1">
      <c r="A24" s="34" t="s">
        <v>142</v>
      </c>
      <c r="B24" s="60" t="s">
        <v>212</v>
      </c>
      <c r="C24" s="66" t="s">
        <v>174</v>
      </c>
      <c r="D24" s="62"/>
      <c r="E24" s="9"/>
      <c r="F24" s="13">
        <v>18</v>
      </c>
      <c r="G24" s="10"/>
      <c r="H24" s="11">
        <f>SUM(D24:G24)</f>
        <v>18</v>
      </c>
      <c r="I24" s="12"/>
      <c r="J24" s="17">
        <f>I24+H24</f>
        <v>18</v>
      </c>
      <c r="K24" s="12">
        <v>2.5</v>
      </c>
      <c r="L24" s="12">
        <v>2.5</v>
      </c>
      <c r="M24" s="151"/>
      <c r="N24" s="155">
        <v>50</v>
      </c>
      <c r="O24" s="156" t="s">
        <v>34</v>
      </c>
      <c r="P24" s="132">
        <v>50</v>
      </c>
      <c r="Q24" s="131" t="s">
        <v>255</v>
      </c>
      <c r="R24" s="157"/>
      <c r="S24" s="163"/>
      <c r="T24" s="157">
        <v>100</v>
      </c>
      <c r="U24" s="131" t="s">
        <v>255</v>
      </c>
      <c r="V24" s="157"/>
      <c r="W24" s="157"/>
    </row>
    <row r="25" spans="1:23" s="1" customFormat="1" ht="24" customHeight="1">
      <c r="A25" s="34" t="s">
        <v>143</v>
      </c>
      <c r="B25" s="60" t="s">
        <v>213</v>
      </c>
      <c r="C25" s="66" t="s">
        <v>174</v>
      </c>
      <c r="D25" s="62"/>
      <c r="E25" s="9"/>
      <c r="F25" s="13">
        <v>18</v>
      </c>
      <c r="G25" s="10"/>
      <c r="H25" s="11">
        <f t="shared" ref="H25:H26" si="11">SUM(D25:G25)</f>
        <v>18</v>
      </c>
      <c r="I25" s="48"/>
      <c r="J25" s="17">
        <f t="shared" ref="J25:J26" si="12">I25+H25</f>
        <v>18</v>
      </c>
      <c r="K25" s="12">
        <v>2.5</v>
      </c>
      <c r="L25" s="12">
        <v>2.5</v>
      </c>
      <c r="M25" s="151"/>
      <c r="N25" s="155"/>
      <c r="O25" s="156"/>
      <c r="P25" s="132">
        <v>100</v>
      </c>
      <c r="Q25" s="131" t="s">
        <v>255</v>
      </c>
      <c r="R25" s="157"/>
      <c r="S25" s="163"/>
      <c r="T25" s="157">
        <v>100</v>
      </c>
      <c r="U25" s="131" t="s">
        <v>255</v>
      </c>
      <c r="V25" s="157"/>
      <c r="W25" s="157"/>
    </row>
    <row r="26" spans="1:23" s="1" customFormat="1" ht="24" customHeight="1">
      <c r="A26" s="34" t="s">
        <v>144</v>
      </c>
      <c r="B26" s="60" t="s">
        <v>192</v>
      </c>
      <c r="C26" s="66" t="s">
        <v>174</v>
      </c>
      <c r="D26" s="62"/>
      <c r="E26" s="9"/>
      <c r="F26" s="13">
        <v>18</v>
      </c>
      <c r="G26" s="10"/>
      <c r="H26" s="11">
        <f t="shared" si="11"/>
        <v>18</v>
      </c>
      <c r="I26" s="48"/>
      <c r="J26" s="17">
        <f t="shared" si="12"/>
        <v>18</v>
      </c>
      <c r="K26" s="12">
        <v>2.5</v>
      </c>
      <c r="L26" s="12">
        <v>2.5</v>
      </c>
      <c r="M26" s="151"/>
      <c r="N26" s="164">
        <v>100</v>
      </c>
      <c r="O26" s="156" t="s">
        <v>34</v>
      </c>
      <c r="P26" s="157"/>
      <c r="Q26" s="131"/>
      <c r="R26" s="157"/>
      <c r="S26" s="163"/>
      <c r="T26" s="157">
        <v>100</v>
      </c>
      <c r="U26" s="131" t="s">
        <v>255</v>
      </c>
      <c r="V26" s="157"/>
      <c r="W26" s="157"/>
    </row>
    <row r="27" spans="1:23" s="1" customFormat="1" ht="22.5" customHeight="1">
      <c r="A27" s="33" t="s">
        <v>72</v>
      </c>
      <c r="B27" s="59" t="s">
        <v>222</v>
      </c>
      <c r="C27" s="67"/>
      <c r="D27" s="8">
        <f t="shared" ref="D27:I27" si="13">SUM(D28:D28)</f>
        <v>0</v>
      </c>
      <c r="E27" s="8">
        <f t="shared" si="13"/>
        <v>0</v>
      </c>
      <c r="F27" s="8">
        <f t="shared" si="13"/>
        <v>18</v>
      </c>
      <c r="G27" s="8">
        <f t="shared" si="13"/>
        <v>0</v>
      </c>
      <c r="H27" s="56">
        <f t="shared" si="13"/>
        <v>18</v>
      </c>
      <c r="I27" s="56">
        <f t="shared" si="13"/>
        <v>0</v>
      </c>
      <c r="J27" s="56">
        <f>I27+H27</f>
        <v>18</v>
      </c>
      <c r="K27" s="95"/>
      <c r="L27" s="58">
        <f>SUM(L28:L28)</f>
        <v>2</v>
      </c>
      <c r="M27" s="150"/>
      <c r="N27" s="159"/>
      <c r="O27" s="159"/>
      <c r="P27" s="160"/>
      <c r="Q27" s="133"/>
      <c r="R27" s="160"/>
      <c r="S27" s="161"/>
      <c r="T27" s="160"/>
      <c r="U27" s="162"/>
      <c r="V27" s="160"/>
      <c r="W27" s="160"/>
    </row>
    <row r="28" spans="1:23" s="1" customFormat="1" ht="24" customHeight="1">
      <c r="A28" s="34" t="s">
        <v>73</v>
      </c>
      <c r="B28" s="60" t="s">
        <v>175</v>
      </c>
      <c r="C28" s="66" t="s">
        <v>174</v>
      </c>
      <c r="D28" s="62"/>
      <c r="E28" s="9"/>
      <c r="F28" s="9">
        <v>18</v>
      </c>
      <c r="G28" s="10"/>
      <c r="H28" s="11">
        <f>SUM(D28:G28)</f>
        <v>18</v>
      </c>
      <c r="I28" s="48"/>
      <c r="J28" s="17">
        <f>I28+H28</f>
        <v>18</v>
      </c>
      <c r="K28" s="12">
        <v>2</v>
      </c>
      <c r="L28" s="12">
        <v>2</v>
      </c>
      <c r="M28" s="151"/>
      <c r="N28" s="164">
        <v>100</v>
      </c>
      <c r="O28" s="156" t="s">
        <v>34</v>
      </c>
      <c r="P28" s="132"/>
      <c r="Q28" s="131"/>
      <c r="R28" s="157"/>
      <c r="S28" s="163"/>
      <c r="T28" s="157">
        <v>100</v>
      </c>
      <c r="U28" s="131" t="s">
        <v>255</v>
      </c>
      <c r="V28" s="157"/>
      <c r="W28" s="157"/>
    </row>
    <row r="29" spans="1:23" s="88" customFormat="1" ht="47.1" customHeight="1">
      <c r="A29" s="33" t="s">
        <v>145</v>
      </c>
      <c r="B29" s="59" t="s">
        <v>290</v>
      </c>
      <c r="C29" s="67"/>
      <c r="D29" s="97">
        <f t="shared" ref="D29:I29" si="14">SUM(D30:D38)</f>
        <v>0</v>
      </c>
      <c r="E29" s="97">
        <f t="shared" si="14"/>
        <v>0</v>
      </c>
      <c r="F29" s="97">
        <f t="shared" si="14"/>
        <v>162</v>
      </c>
      <c r="G29" s="113">
        <f t="shared" si="14"/>
        <v>0</v>
      </c>
      <c r="H29" s="114">
        <f t="shared" si="14"/>
        <v>162</v>
      </c>
      <c r="I29" s="115">
        <f t="shared" si="14"/>
        <v>0</v>
      </c>
      <c r="J29" s="98">
        <f>I29+H29</f>
        <v>162</v>
      </c>
      <c r="K29" s="99"/>
      <c r="L29" s="204">
        <v>3</v>
      </c>
      <c r="M29" s="205"/>
      <c r="N29" s="206"/>
      <c r="O29" s="206"/>
      <c r="P29" s="167"/>
      <c r="Q29" s="207"/>
      <c r="R29" s="167"/>
      <c r="S29" s="134"/>
      <c r="T29" s="167"/>
      <c r="U29" s="208"/>
      <c r="V29" s="167"/>
      <c r="W29" s="167"/>
    </row>
    <row r="30" spans="1:23" s="88" customFormat="1" ht="24" customHeight="1">
      <c r="A30" s="34" t="s">
        <v>146</v>
      </c>
      <c r="B30" s="209" t="s">
        <v>183</v>
      </c>
      <c r="C30" s="210" t="s">
        <v>185</v>
      </c>
      <c r="D30" s="63"/>
      <c r="E30" s="13"/>
      <c r="F30" s="13">
        <v>18</v>
      </c>
      <c r="G30" s="102"/>
      <c r="H30" s="100">
        <f t="shared" ref="H30:H36" si="15">SUM(D30:G30)</f>
        <v>18</v>
      </c>
      <c r="I30" s="48"/>
      <c r="J30" s="101">
        <f t="shared" ref="J30:J36" si="16">I30+H30</f>
        <v>18</v>
      </c>
      <c r="K30" s="103">
        <v>1.5</v>
      </c>
      <c r="L30" s="103">
        <v>1.5</v>
      </c>
      <c r="M30" s="211"/>
      <c r="N30" s="155">
        <v>100</v>
      </c>
      <c r="O30" s="156" t="s">
        <v>34</v>
      </c>
      <c r="P30" s="132"/>
      <c r="Q30" s="156"/>
      <c r="R30" s="132"/>
      <c r="S30" s="135"/>
      <c r="T30" s="132">
        <v>100</v>
      </c>
      <c r="U30" s="156" t="s">
        <v>255</v>
      </c>
      <c r="V30" s="132"/>
      <c r="W30" s="132"/>
    </row>
    <row r="31" spans="1:23" s="88" customFormat="1" ht="24" customHeight="1">
      <c r="A31" s="34" t="s">
        <v>147</v>
      </c>
      <c r="B31" s="82" t="s">
        <v>184</v>
      </c>
      <c r="C31" s="210" t="s">
        <v>185</v>
      </c>
      <c r="D31" s="212"/>
      <c r="E31" s="104"/>
      <c r="F31" s="104">
        <v>18</v>
      </c>
      <c r="G31" s="102"/>
      <c r="H31" s="100">
        <f t="shared" si="15"/>
        <v>18</v>
      </c>
      <c r="I31" s="57"/>
      <c r="J31" s="101">
        <f t="shared" si="16"/>
        <v>18</v>
      </c>
      <c r="K31" s="103">
        <v>1.5</v>
      </c>
      <c r="L31" s="103">
        <v>1.5</v>
      </c>
      <c r="M31" s="211"/>
      <c r="N31" s="155">
        <v>100</v>
      </c>
      <c r="O31" s="156" t="s">
        <v>34</v>
      </c>
      <c r="P31" s="132"/>
      <c r="Q31" s="156"/>
      <c r="R31" s="132"/>
      <c r="S31" s="135"/>
      <c r="T31" s="132">
        <v>100</v>
      </c>
      <c r="U31" s="156" t="s">
        <v>255</v>
      </c>
      <c r="V31" s="132"/>
      <c r="W31" s="132"/>
    </row>
    <row r="32" spans="1:23" s="88" customFormat="1" ht="24" customHeight="1">
      <c r="A32" s="34" t="s">
        <v>148</v>
      </c>
      <c r="B32" s="82" t="s">
        <v>187</v>
      </c>
      <c r="C32" s="210" t="s">
        <v>185</v>
      </c>
      <c r="D32" s="212"/>
      <c r="E32" s="104"/>
      <c r="F32" s="104">
        <v>18</v>
      </c>
      <c r="G32" s="102"/>
      <c r="H32" s="100">
        <f t="shared" si="15"/>
        <v>18</v>
      </c>
      <c r="I32" s="57"/>
      <c r="J32" s="101">
        <f t="shared" si="16"/>
        <v>18</v>
      </c>
      <c r="K32" s="103">
        <v>1.5</v>
      </c>
      <c r="L32" s="103">
        <v>1.5</v>
      </c>
      <c r="M32" s="211"/>
      <c r="N32" s="155">
        <v>100</v>
      </c>
      <c r="O32" s="156" t="s">
        <v>34</v>
      </c>
      <c r="P32" s="132"/>
      <c r="Q32" s="156"/>
      <c r="R32" s="132"/>
      <c r="S32" s="135"/>
      <c r="T32" s="132">
        <v>100</v>
      </c>
      <c r="U32" s="156" t="s">
        <v>255</v>
      </c>
      <c r="V32" s="132"/>
      <c r="W32" s="132"/>
    </row>
    <row r="33" spans="1:23" s="88" customFormat="1" ht="24" customHeight="1">
      <c r="A33" s="34" t="s">
        <v>149</v>
      </c>
      <c r="B33" s="82" t="s">
        <v>188</v>
      </c>
      <c r="C33" s="84" t="s">
        <v>185</v>
      </c>
      <c r="D33" s="212"/>
      <c r="E33" s="104"/>
      <c r="F33" s="104">
        <v>18</v>
      </c>
      <c r="G33" s="102"/>
      <c r="H33" s="100">
        <f t="shared" si="15"/>
        <v>18</v>
      </c>
      <c r="I33" s="57"/>
      <c r="J33" s="101">
        <f t="shared" si="16"/>
        <v>18</v>
      </c>
      <c r="K33" s="103">
        <v>1.5</v>
      </c>
      <c r="L33" s="103">
        <v>1.5</v>
      </c>
      <c r="M33" s="211"/>
      <c r="N33" s="155">
        <v>100</v>
      </c>
      <c r="O33" s="156" t="s">
        <v>34</v>
      </c>
      <c r="P33" s="132"/>
      <c r="Q33" s="156"/>
      <c r="R33" s="132"/>
      <c r="S33" s="135"/>
      <c r="T33" s="132">
        <v>100</v>
      </c>
      <c r="U33" s="156" t="s">
        <v>255</v>
      </c>
      <c r="V33" s="132"/>
      <c r="W33" s="132"/>
    </row>
    <row r="34" spans="1:23" s="88" customFormat="1" ht="24" customHeight="1">
      <c r="A34" s="34" t="s">
        <v>150</v>
      </c>
      <c r="B34" s="82" t="s">
        <v>189</v>
      </c>
      <c r="C34" s="84" t="s">
        <v>185</v>
      </c>
      <c r="D34" s="212"/>
      <c r="E34" s="104"/>
      <c r="F34" s="104">
        <v>18</v>
      </c>
      <c r="G34" s="102"/>
      <c r="H34" s="100">
        <f t="shared" si="15"/>
        <v>18</v>
      </c>
      <c r="I34" s="57"/>
      <c r="J34" s="101">
        <f t="shared" si="16"/>
        <v>18</v>
      </c>
      <c r="K34" s="103">
        <v>1.5</v>
      </c>
      <c r="L34" s="103">
        <v>1.5</v>
      </c>
      <c r="M34" s="211"/>
      <c r="N34" s="155">
        <v>100</v>
      </c>
      <c r="O34" s="156" t="s">
        <v>34</v>
      </c>
      <c r="P34" s="132"/>
      <c r="Q34" s="156"/>
      <c r="R34" s="132"/>
      <c r="S34" s="135"/>
      <c r="T34" s="132">
        <v>100</v>
      </c>
      <c r="U34" s="156" t="s">
        <v>255</v>
      </c>
      <c r="V34" s="132"/>
      <c r="W34" s="132"/>
    </row>
    <row r="35" spans="1:23" s="88" customFormat="1" ht="24" customHeight="1">
      <c r="A35" s="34" t="s">
        <v>151</v>
      </c>
      <c r="B35" s="85" t="s">
        <v>193</v>
      </c>
      <c r="C35" s="84" t="s">
        <v>185</v>
      </c>
      <c r="D35" s="63"/>
      <c r="E35" s="13"/>
      <c r="F35" s="104">
        <v>18</v>
      </c>
      <c r="G35" s="47"/>
      <c r="H35" s="100">
        <f t="shared" si="15"/>
        <v>18</v>
      </c>
      <c r="I35" s="57"/>
      <c r="J35" s="101">
        <f t="shared" si="16"/>
        <v>18</v>
      </c>
      <c r="K35" s="103">
        <v>1.5</v>
      </c>
      <c r="L35" s="103">
        <v>1.5</v>
      </c>
      <c r="M35" s="211"/>
      <c r="N35" s="155">
        <v>100</v>
      </c>
      <c r="O35" s="156" t="s">
        <v>34</v>
      </c>
      <c r="P35" s="132"/>
      <c r="Q35" s="156"/>
      <c r="R35" s="132"/>
      <c r="S35" s="135"/>
      <c r="T35" s="132">
        <v>100</v>
      </c>
      <c r="U35" s="156" t="s">
        <v>255</v>
      </c>
      <c r="V35" s="132"/>
      <c r="W35" s="132"/>
    </row>
    <row r="36" spans="1:23" s="88" customFormat="1" ht="24" customHeight="1">
      <c r="A36" s="34" t="s">
        <v>152</v>
      </c>
      <c r="B36" s="82" t="s">
        <v>206</v>
      </c>
      <c r="C36" s="210" t="s">
        <v>185</v>
      </c>
      <c r="D36" s="63"/>
      <c r="E36" s="13"/>
      <c r="F36" s="13">
        <v>18</v>
      </c>
      <c r="G36" s="47"/>
      <c r="H36" s="100">
        <f t="shared" si="15"/>
        <v>18</v>
      </c>
      <c r="I36" s="57"/>
      <c r="J36" s="101">
        <f t="shared" si="16"/>
        <v>18</v>
      </c>
      <c r="K36" s="103">
        <v>1.5</v>
      </c>
      <c r="L36" s="103">
        <v>1.5</v>
      </c>
      <c r="M36" s="211"/>
      <c r="N36" s="155">
        <v>100</v>
      </c>
      <c r="O36" s="156" t="s">
        <v>34</v>
      </c>
      <c r="P36" s="132"/>
      <c r="Q36" s="156"/>
      <c r="R36" s="132"/>
      <c r="S36" s="135"/>
      <c r="T36" s="132">
        <v>100</v>
      </c>
      <c r="U36" s="156" t="s">
        <v>255</v>
      </c>
      <c r="V36" s="132"/>
      <c r="W36" s="132"/>
    </row>
    <row r="37" spans="1:23" s="88" customFormat="1" ht="24" customHeight="1">
      <c r="A37" s="34" t="s">
        <v>153</v>
      </c>
      <c r="B37" s="82" t="s">
        <v>220</v>
      </c>
      <c r="C37" s="210" t="s">
        <v>185</v>
      </c>
      <c r="D37" s="63"/>
      <c r="E37" s="13"/>
      <c r="F37" s="13">
        <v>18</v>
      </c>
      <c r="G37" s="47"/>
      <c r="H37" s="100">
        <v>18</v>
      </c>
      <c r="I37" s="48"/>
      <c r="J37" s="101">
        <f>I37+H37</f>
        <v>18</v>
      </c>
      <c r="K37" s="103">
        <v>1.5</v>
      </c>
      <c r="L37" s="103">
        <v>1.5</v>
      </c>
      <c r="M37" s="213"/>
      <c r="N37" s="155">
        <v>100</v>
      </c>
      <c r="O37" s="156" t="s">
        <v>34</v>
      </c>
      <c r="P37" s="132"/>
      <c r="Q37" s="156"/>
      <c r="R37" s="132"/>
      <c r="S37" s="135"/>
      <c r="T37" s="132">
        <v>100</v>
      </c>
      <c r="U37" s="156" t="s">
        <v>255</v>
      </c>
      <c r="V37" s="132"/>
      <c r="W37" s="132"/>
    </row>
    <row r="38" spans="1:23" s="88" customFormat="1" ht="24" customHeight="1">
      <c r="A38" s="34" t="s">
        <v>154</v>
      </c>
      <c r="B38" s="60" t="s">
        <v>196</v>
      </c>
      <c r="C38" s="66" t="s">
        <v>174</v>
      </c>
      <c r="D38" s="63"/>
      <c r="E38" s="13"/>
      <c r="F38" s="13">
        <v>18</v>
      </c>
      <c r="G38" s="47"/>
      <c r="H38" s="100">
        <v>18</v>
      </c>
      <c r="I38" s="48"/>
      <c r="J38" s="101">
        <f>I38+H38</f>
        <v>18</v>
      </c>
      <c r="K38" s="103">
        <v>1.5</v>
      </c>
      <c r="L38" s="103">
        <v>1.5</v>
      </c>
      <c r="M38" s="213"/>
      <c r="N38" s="155">
        <v>100</v>
      </c>
      <c r="O38" s="156" t="s">
        <v>34</v>
      </c>
      <c r="P38" s="132"/>
      <c r="Q38" s="156"/>
      <c r="R38" s="132"/>
      <c r="S38" s="135"/>
      <c r="T38" s="132">
        <v>100</v>
      </c>
      <c r="U38" s="156" t="s">
        <v>255</v>
      </c>
      <c r="V38" s="132"/>
      <c r="W38" s="132"/>
    </row>
    <row r="39" spans="1:23" s="216" customFormat="1" ht="24" customHeight="1">
      <c r="A39" s="214"/>
      <c r="B39" s="110" t="s">
        <v>12</v>
      </c>
      <c r="C39" s="111"/>
      <c r="D39" s="112">
        <f t="shared" ref="D39:L39" si="17">D29+D27+D23+D19+D14</f>
        <v>72</v>
      </c>
      <c r="E39" s="105">
        <f t="shared" si="17"/>
        <v>0</v>
      </c>
      <c r="F39" s="105">
        <f t="shared" si="17"/>
        <v>288</v>
      </c>
      <c r="G39" s="106">
        <f t="shared" si="17"/>
        <v>0</v>
      </c>
      <c r="H39" s="107">
        <f t="shared" si="17"/>
        <v>360</v>
      </c>
      <c r="I39" s="108">
        <f t="shared" si="17"/>
        <v>0</v>
      </c>
      <c r="J39" s="108">
        <f t="shared" si="17"/>
        <v>360</v>
      </c>
      <c r="K39" s="108">
        <f>L39</f>
        <v>30</v>
      </c>
      <c r="L39" s="108">
        <f t="shared" si="17"/>
        <v>30</v>
      </c>
      <c r="M39" s="215"/>
      <c r="N39" s="78"/>
      <c r="O39" s="78"/>
      <c r="P39" s="78"/>
      <c r="Q39" s="78"/>
      <c r="R39" s="78"/>
      <c r="S39" s="79"/>
      <c r="T39" s="78"/>
      <c r="U39" s="78"/>
      <c r="V39" s="78"/>
      <c r="W39" s="78"/>
    </row>
    <row r="40" spans="1:23" s="109" customFormat="1" ht="24" customHeight="1">
      <c r="B40" s="121" t="s">
        <v>235</v>
      </c>
      <c r="C40" s="122"/>
      <c r="D40" s="112">
        <f>D14</f>
        <v>72</v>
      </c>
      <c r="E40" s="105"/>
      <c r="F40" s="105">
        <f>F38+F37+F27+F23+F19+F14</f>
        <v>162</v>
      </c>
      <c r="G40" s="106"/>
      <c r="H40" s="107">
        <f>SUM(D40:G40)</f>
        <v>234</v>
      </c>
      <c r="I40" s="123"/>
      <c r="J40" s="108">
        <f>H40</f>
        <v>234</v>
      </c>
    </row>
    <row r="41" spans="1:23" s="109" customFormat="1"/>
    <row r="42" spans="1:23" s="109" customFormat="1"/>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15:C18 C20:C22 C24:C26 C28 C33:C35 C38">
      <formula1>"Obligatoire,Optionnel"</formula1>
    </dataValidation>
  </dataValidations>
  <printOptions horizontalCentered="1"/>
  <pageMargins left="0" right="0" top="0.35433070866141736" bottom="0.35433070866141736" header="0.31496062992125984" footer="0.11811023622047245"/>
  <pageSetup paperSize="8" scale="80" orientation="landscape" r:id="rId1"/>
  <headerFooter>
    <oddHeader>&amp;L&amp;G&amp;R&amp;8Direction de l'Offre de Formation
Réglementation et pilotage opérationnel</oddHeader>
    <oddFooter>&amp;R&amp;6&amp;Z&amp;F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workbookViewId="0">
      <selection activeCell="A30" sqref="A30:XFD43"/>
    </sheetView>
  </sheetViews>
  <sheetFormatPr baseColWidth="10" defaultColWidth="10.85546875" defaultRowHeight="13.5"/>
  <cols>
    <col min="1" max="1" width="10.140625" style="3" customWidth="1"/>
    <col min="2" max="2" width="45.71093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33</v>
      </c>
      <c r="E1" s="38"/>
      <c r="F1" s="38"/>
      <c r="G1" s="38"/>
      <c r="H1" s="38"/>
      <c r="I1" s="38"/>
      <c r="J1" s="38"/>
      <c r="K1" s="38"/>
      <c r="L1" s="38"/>
      <c r="M1" s="38"/>
      <c r="N1" s="38"/>
      <c r="O1" s="38"/>
      <c r="P1" s="38"/>
      <c r="Q1" s="38"/>
      <c r="R1" s="38"/>
      <c r="S1" s="38"/>
      <c r="T1" s="38"/>
      <c r="U1" s="49"/>
      <c r="V1" s="49"/>
      <c r="W1" s="49"/>
    </row>
    <row r="2" spans="1:23" s="1" customFormat="1" ht="15.75" customHeight="1">
      <c r="D2" s="18" t="s">
        <v>86</v>
      </c>
      <c r="E2" s="19"/>
      <c r="F2" s="19"/>
      <c r="G2" s="19"/>
      <c r="H2" s="19"/>
      <c r="I2" s="19"/>
      <c r="J2" s="19"/>
      <c r="K2" s="19"/>
      <c r="L2" s="19"/>
      <c r="M2" s="19"/>
      <c r="N2" s="19"/>
      <c r="O2" s="19"/>
      <c r="P2" s="19"/>
      <c r="Q2" s="19"/>
      <c r="R2" s="19"/>
      <c r="S2" s="19"/>
      <c r="T2" s="19"/>
      <c r="U2" s="50"/>
      <c r="V2" s="50"/>
      <c r="W2" s="50"/>
    </row>
    <row r="3" spans="1:23" s="2" customFormat="1" ht="15.75" customHeight="1">
      <c r="D3" s="18" t="s">
        <v>272</v>
      </c>
      <c r="E3" s="20"/>
      <c r="F3" s="20"/>
      <c r="G3" s="20"/>
      <c r="H3" s="20"/>
      <c r="I3" s="20"/>
      <c r="J3" s="20"/>
      <c r="K3" s="20"/>
      <c r="L3" s="20"/>
      <c r="M3" s="20"/>
      <c r="N3" s="20"/>
      <c r="O3" s="20"/>
      <c r="P3" s="20"/>
      <c r="Q3" s="20"/>
      <c r="R3" s="20"/>
      <c r="S3" s="20"/>
      <c r="T3" s="20"/>
      <c r="U3" s="51"/>
      <c r="V3" s="51"/>
      <c r="W3" s="51"/>
    </row>
    <row r="4" spans="1:23" ht="15" customHeight="1">
      <c r="A4" s="35" t="s">
        <v>268</v>
      </c>
      <c r="B4" s="36"/>
      <c r="C4" s="154">
        <v>44299</v>
      </c>
      <c r="D4" s="21"/>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16">
        <v>44335</v>
      </c>
      <c r="D5" s="40" t="s">
        <v>97</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237</v>
      </c>
      <c r="E6" s="40"/>
      <c r="F6" s="40"/>
      <c r="G6" s="40"/>
      <c r="H6" s="40"/>
      <c r="I6" s="40"/>
      <c r="J6" s="40"/>
      <c r="K6" s="40"/>
      <c r="L6" s="40"/>
      <c r="M6" s="40"/>
      <c r="N6" s="40"/>
      <c r="O6" s="40"/>
      <c r="P6" s="40"/>
      <c r="Q6" s="40"/>
      <c r="R6" s="40"/>
      <c r="S6" s="40"/>
      <c r="T6" s="40"/>
      <c r="U6" s="54"/>
      <c r="V6" s="54"/>
      <c r="W6" s="54"/>
    </row>
    <row r="7" spans="1:23" s="42" customFormat="1" ht="19.5" customHeight="1">
      <c r="A7" s="37" t="s">
        <v>232</v>
      </c>
      <c r="B7" s="4"/>
      <c r="C7" s="37" t="s">
        <v>233</v>
      </c>
      <c r="D7" s="40" t="s">
        <v>238</v>
      </c>
      <c r="E7" s="40"/>
      <c r="F7" s="40"/>
      <c r="G7" s="40"/>
      <c r="H7" s="40"/>
      <c r="I7" s="40"/>
      <c r="J7" s="40"/>
      <c r="K7" s="40"/>
      <c r="L7" s="40"/>
      <c r="M7" s="40"/>
      <c r="N7" s="40"/>
      <c r="O7" s="40"/>
      <c r="P7" s="40"/>
      <c r="Q7" s="40"/>
      <c r="R7" s="40"/>
      <c r="S7" s="40"/>
      <c r="T7" s="40"/>
      <c r="U7" s="54"/>
      <c r="V7" s="54"/>
      <c r="W7" s="54"/>
    </row>
    <row r="8" spans="1:23" s="1" customFormat="1" ht="18.75" customHeight="1">
      <c r="K8" s="5"/>
      <c r="L8" s="5"/>
      <c r="M8" s="5"/>
      <c r="U8" s="55"/>
      <c r="V8" s="55"/>
      <c r="W8" s="55"/>
    </row>
    <row r="9" spans="1:23" s="7" customFormat="1" ht="24.75" customHeight="1">
      <c r="A9" s="183" t="s">
        <v>90</v>
      </c>
      <c r="B9" s="186" t="s">
        <v>234</v>
      </c>
      <c r="C9" s="189" t="s">
        <v>7</v>
      </c>
      <c r="D9" s="27" t="s">
        <v>11</v>
      </c>
      <c r="E9" s="22"/>
      <c r="F9" s="22"/>
      <c r="G9" s="22"/>
      <c r="H9" s="22"/>
      <c r="I9" s="22"/>
      <c r="J9" s="23"/>
      <c r="K9" s="189" t="s">
        <v>92</v>
      </c>
      <c r="L9" s="189" t="s">
        <v>266</v>
      </c>
      <c r="M9" s="189" t="s">
        <v>267</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0" t="s">
        <v>91</v>
      </c>
      <c r="J10" s="189" t="s">
        <v>87</v>
      </c>
      <c r="K10" s="190"/>
      <c r="L10" s="190"/>
      <c r="M10" s="195"/>
      <c r="N10" s="24" t="s">
        <v>23</v>
      </c>
      <c r="O10" s="24"/>
      <c r="P10" s="22"/>
      <c r="Q10" s="23"/>
      <c r="R10" s="23"/>
      <c r="S10" s="25"/>
      <c r="T10" s="43" t="s">
        <v>88</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24</v>
      </c>
      <c r="O11" s="27"/>
      <c r="P11" s="22"/>
      <c r="Q11" s="23"/>
      <c r="R11" s="23"/>
      <c r="S11" s="25"/>
      <c r="T11" s="28" t="s">
        <v>24</v>
      </c>
      <c r="U11" s="27"/>
      <c r="V11" s="22"/>
      <c r="W11" s="22"/>
    </row>
    <row r="12" spans="1:23" s="7" customFormat="1" ht="28.5" customHeight="1">
      <c r="A12" s="184"/>
      <c r="B12" s="187"/>
      <c r="C12" s="190"/>
      <c r="D12" s="193"/>
      <c r="E12" s="184"/>
      <c r="F12" s="184"/>
      <c r="G12" s="199"/>
      <c r="H12" s="202"/>
      <c r="I12" s="190"/>
      <c r="J12" s="190"/>
      <c r="K12" s="190"/>
      <c r="L12" s="190"/>
      <c r="M12" s="195"/>
      <c r="N12" s="29" t="s">
        <v>34</v>
      </c>
      <c r="O12" s="29"/>
      <c r="P12" s="22" t="s">
        <v>25</v>
      </c>
      <c r="Q12" s="23"/>
      <c r="R12" s="44" t="s">
        <v>35</v>
      </c>
      <c r="S12" s="45"/>
      <c r="T12" s="28" t="s">
        <v>89</v>
      </c>
      <c r="U12" s="23"/>
      <c r="V12" s="46" t="s">
        <v>35</v>
      </c>
      <c r="W12" s="22"/>
    </row>
    <row r="13" spans="1:23" s="7" customFormat="1" ht="26.25" customHeight="1">
      <c r="A13" s="185"/>
      <c r="B13" s="188"/>
      <c r="C13" s="191"/>
      <c r="D13" s="194"/>
      <c r="E13" s="185"/>
      <c r="F13" s="185"/>
      <c r="G13" s="200"/>
      <c r="H13" s="203"/>
      <c r="I13" s="191"/>
      <c r="J13" s="191"/>
      <c r="K13" s="191"/>
      <c r="L13" s="191"/>
      <c r="M13" s="196"/>
      <c r="N13" s="146" t="s">
        <v>26</v>
      </c>
      <c r="O13" s="31" t="s">
        <v>27</v>
      </c>
      <c r="P13" s="30" t="s">
        <v>26</v>
      </c>
      <c r="Q13" s="31" t="s">
        <v>27</v>
      </c>
      <c r="R13" s="30" t="s">
        <v>26</v>
      </c>
      <c r="S13" s="31" t="s">
        <v>27</v>
      </c>
      <c r="T13" s="32" t="s">
        <v>26</v>
      </c>
      <c r="U13" s="31" t="s">
        <v>27</v>
      </c>
      <c r="V13" s="30" t="s">
        <v>26</v>
      </c>
      <c r="W13" s="30" t="s">
        <v>27</v>
      </c>
    </row>
    <row r="14" spans="1:23" s="1" customFormat="1" ht="22.5" customHeight="1">
      <c r="A14" s="33" t="s">
        <v>74</v>
      </c>
      <c r="B14" s="59" t="s">
        <v>179</v>
      </c>
      <c r="C14" s="65"/>
      <c r="D14" s="8">
        <f t="shared" ref="D14:I14" si="0">SUM(D15:D19)</f>
        <v>90</v>
      </c>
      <c r="E14" s="8">
        <f t="shared" si="0"/>
        <v>0</v>
      </c>
      <c r="F14" s="8">
        <f t="shared" si="0"/>
        <v>0</v>
      </c>
      <c r="G14" s="8">
        <f t="shared" si="0"/>
        <v>0</v>
      </c>
      <c r="H14" s="56">
        <f t="shared" si="0"/>
        <v>90</v>
      </c>
      <c r="I14" s="56">
        <f t="shared" si="0"/>
        <v>0</v>
      </c>
      <c r="J14" s="56">
        <f>I14+H14</f>
        <v>90</v>
      </c>
      <c r="K14" s="95"/>
      <c r="L14" s="58">
        <f>SUM(L15:L19)</f>
        <v>10.5</v>
      </c>
      <c r="M14" s="150">
        <v>7</v>
      </c>
      <c r="N14" s="125"/>
      <c r="O14" s="125"/>
      <c r="P14" s="126"/>
      <c r="Q14" s="127"/>
      <c r="R14" s="128"/>
      <c r="S14" s="129"/>
      <c r="T14" s="130"/>
      <c r="U14" s="126"/>
      <c r="V14" s="126"/>
      <c r="W14" s="126"/>
    </row>
    <row r="15" spans="1:23" s="1" customFormat="1" ht="24" customHeight="1">
      <c r="A15" s="34" t="s">
        <v>75</v>
      </c>
      <c r="B15" s="60" t="s">
        <v>201</v>
      </c>
      <c r="C15" s="66" t="s">
        <v>174</v>
      </c>
      <c r="D15" s="63">
        <v>18</v>
      </c>
      <c r="E15" s="13"/>
      <c r="F15" s="13"/>
      <c r="G15" s="47"/>
      <c r="H15" s="11">
        <f t="shared" ref="H15" si="1">SUM(D15:G15)</f>
        <v>18</v>
      </c>
      <c r="I15" s="48"/>
      <c r="J15" s="17">
        <f t="shared" ref="J15:J18" si="2">I15+H15</f>
        <v>18</v>
      </c>
      <c r="K15" s="12">
        <v>3</v>
      </c>
      <c r="L15" s="12">
        <v>3</v>
      </c>
      <c r="M15" s="151"/>
      <c r="N15" s="155"/>
      <c r="O15" s="156"/>
      <c r="P15" s="157">
        <v>100</v>
      </c>
      <c r="Q15" s="131" t="s">
        <v>255</v>
      </c>
      <c r="R15" s="132"/>
      <c r="S15" s="135"/>
      <c r="T15" s="157">
        <v>100</v>
      </c>
      <c r="U15" s="131" t="s">
        <v>255</v>
      </c>
      <c r="V15" s="157"/>
      <c r="W15" s="157"/>
    </row>
    <row r="16" spans="1:23" s="1" customFormat="1" ht="24" customHeight="1">
      <c r="A16" s="34" t="s">
        <v>76</v>
      </c>
      <c r="B16" s="60" t="s">
        <v>209</v>
      </c>
      <c r="C16" s="66" t="s">
        <v>174</v>
      </c>
      <c r="D16" s="63">
        <v>18</v>
      </c>
      <c r="E16" s="13"/>
      <c r="F16" s="13"/>
      <c r="G16" s="47"/>
      <c r="H16" s="11">
        <f t="shared" ref="H16:H18" si="3">SUM(D16:G16)</f>
        <v>18</v>
      </c>
      <c r="I16" s="48"/>
      <c r="J16" s="17">
        <f t="shared" si="2"/>
        <v>18</v>
      </c>
      <c r="K16" s="12">
        <v>2</v>
      </c>
      <c r="L16" s="12">
        <v>2</v>
      </c>
      <c r="M16" s="151"/>
      <c r="N16" s="155"/>
      <c r="O16" s="156"/>
      <c r="P16" s="157">
        <v>100</v>
      </c>
      <c r="Q16" s="131" t="s">
        <v>255</v>
      </c>
      <c r="R16" s="132"/>
      <c r="S16" s="135"/>
      <c r="T16" s="157">
        <v>100</v>
      </c>
      <c r="U16" s="131" t="s">
        <v>255</v>
      </c>
      <c r="V16" s="132"/>
      <c r="W16" s="132"/>
    </row>
    <row r="17" spans="1:23" s="1" customFormat="1" ht="24" customHeight="1">
      <c r="A17" s="34" t="s">
        <v>77</v>
      </c>
      <c r="B17" s="60" t="s">
        <v>173</v>
      </c>
      <c r="C17" s="66" t="s">
        <v>174</v>
      </c>
      <c r="D17" s="63">
        <v>18</v>
      </c>
      <c r="E17" s="13"/>
      <c r="F17" s="13"/>
      <c r="G17" s="47"/>
      <c r="H17" s="11">
        <f t="shared" si="3"/>
        <v>18</v>
      </c>
      <c r="I17" s="48"/>
      <c r="J17" s="17">
        <f t="shared" si="2"/>
        <v>18</v>
      </c>
      <c r="K17" s="12">
        <v>2</v>
      </c>
      <c r="L17" s="12">
        <v>2</v>
      </c>
      <c r="M17" s="151"/>
      <c r="N17" s="155"/>
      <c r="O17" s="156"/>
      <c r="P17" s="157">
        <v>100</v>
      </c>
      <c r="Q17" s="131" t="s">
        <v>255</v>
      </c>
      <c r="R17" s="132"/>
      <c r="S17" s="135"/>
      <c r="T17" s="157">
        <v>100</v>
      </c>
      <c r="U17" s="131" t="s">
        <v>255</v>
      </c>
      <c r="V17" s="132"/>
      <c r="W17" s="132"/>
    </row>
    <row r="18" spans="1:23" s="1" customFormat="1" ht="24" customHeight="1">
      <c r="A18" s="34" t="s">
        <v>78</v>
      </c>
      <c r="B18" s="60" t="s">
        <v>188</v>
      </c>
      <c r="C18" s="66" t="s">
        <v>174</v>
      </c>
      <c r="D18" s="63">
        <v>18</v>
      </c>
      <c r="E18" s="13"/>
      <c r="F18" s="13"/>
      <c r="G18" s="47"/>
      <c r="H18" s="11">
        <f t="shared" si="3"/>
        <v>18</v>
      </c>
      <c r="I18" s="48"/>
      <c r="J18" s="17">
        <f t="shared" si="2"/>
        <v>18</v>
      </c>
      <c r="K18" s="12">
        <v>1.5</v>
      </c>
      <c r="L18" s="12">
        <v>1.5</v>
      </c>
      <c r="M18" s="151"/>
      <c r="N18" s="155"/>
      <c r="O18" s="156"/>
      <c r="P18" s="157">
        <v>100</v>
      </c>
      <c r="Q18" s="131" t="s">
        <v>255</v>
      </c>
      <c r="R18" s="132"/>
      <c r="S18" s="135"/>
      <c r="T18" s="157">
        <v>100</v>
      </c>
      <c r="U18" s="131" t="s">
        <v>255</v>
      </c>
      <c r="V18" s="132"/>
      <c r="W18" s="132"/>
    </row>
    <row r="19" spans="1:23" s="1" customFormat="1" ht="24" customHeight="1">
      <c r="A19" s="34" t="s">
        <v>79</v>
      </c>
      <c r="B19" s="60" t="s">
        <v>217</v>
      </c>
      <c r="C19" s="66" t="s">
        <v>174</v>
      </c>
      <c r="D19" s="63">
        <v>18</v>
      </c>
      <c r="E19" s="13"/>
      <c r="F19" s="13"/>
      <c r="G19" s="47"/>
      <c r="H19" s="11">
        <f t="shared" ref="H19" si="4">SUM(D19:G19)</f>
        <v>18</v>
      </c>
      <c r="I19" s="57"/>
      <c r="J19" s="17">
        <f t="shared" ref="J19" si="5">I19+H19</f>
        <v>18</v>
      </c>
      <c r="K19" s="12">
        <v>2</v>
      </c>
      <c r="L19" s="12">
        <v>2</v>
      </c>
      <c r="M19" s="151"/>
      <c r="N19" s="155"/>
      <c r="O19" s="158"/>
      <c r="P19" s="157">
        <v>100</v>
      </c>
      <c r="Q19" s="131" t="s">
        <v>255</v>
      </c>
      <c r="R19" s="132"/>
      <c r="S19" s="135"/>
      <c r="T19" s="157">
        <v>100</v>
      </c>
      <c r="U19" s="131" t="s">
        <v>255</v>
      </c>
      <c r="V19" s="132"/>
      <c r="W19" s="132"/>
    </row>
    <row r="20" spans="1:23" s="1" customFormat="1" ht="22.5" customHeight="1">
      <c r="A20" s="33" t="s">
        <v>156</v>
      </c>
      <c r="B20" s="59" t="s">
        <v>202</v>
      </c>
      <c r="C20" s="65"/>
      <c r="D20" s="8">
        <f t="shared" ref="D20:I20" si="6">SUM(D21:D23)</f>
        <v>0</v>
      </c>
      <c r="E20" s="8">
        <f t="shared" si="6"/>
        <v>0</v>
      </c>
      <c r="F20" s="8">
        <f t="shared" si="6"/>
        <v>54</v>
      </c>
      <c r="G20" s="8">
        <f t="shared" si="6"/>
        <v>0</v>
      </c>
      <c r="H20" s="56">
        <f t="shared" si="6"/>
        <v>54</v>
      </c>
      <c r="I20" s="56">
        <f t="shared" si="6"/>
        <v>0</v>
      </c>
      <c r="J20" s="56">
        <f>I20+H20</f>
        <v>54</v>
      </c>
      <c r="K20" s="95"/>
      <c r="L20" s="58">
        <f>SUM(L21:L23)</f>
        <v>5.5</v>
      </c>
      <c r="M20" s="150">
        <v>7</v>
      </c>
      <c r="N20" s="159"/>
      <c r="O20" s="159"/>
      <c r="P20" s="160"/>
      <c r="Q20" s="133"/>
      <c r="R20" s="160"/>
      <c r="S20" s="161"/>
      <c r="T20" s="160"/>
      <c r="U20" s="162"/>
      <c r="V20" s="160"/>
      <c r="W20" s="160"/>
    </row>
    <row r="21" spans="1:23" s="1" customFormat="1" ht="24" customHeight="1">
      <c r="A21" s="34" t="s">
        <v>157</v>
      </c>
      <c r="B21" s="60" t="s">
        <v>203</v>
      </c>
      <c r="C21" s="66" t="s">
        <v>174</v>
      </c>
      <c r="D21" s="62"/>
      <c r="E21" s="9"/>
      <c r="F21" s="13">
        <v>18</v>
      </c>
      <c r="G21" s="10"/>
      <c r="H21" s="11">
        <f>SUM(D21:G21)</f>
        <v>18</v>
      </c>
      <c r="I21" s="12"/>
      <c r="J21" s="17">
        <f>I21+H21</f>
        <v>18</v>
      </c>
      <c r="K21" s="12">
        <v>2</v>
      </c>
      <c r="L21" s="12">
        <v>2</v>
      </c>
      <c r="M21" s="151"/>
      <c r="N21" s="155">
        <v>50</v>
      </c>
      <c r="O21" s="156" t="s">
        <v>34</v>
      </c>
      <c r="P21" s="132">
        <v>50</v>
      </c>
      <c r="Q21" s="131" t="s">
        <v>255</v>
      </c>
      <c r="R21" s="157"/>
      <c r="S21" s="163"/>
      <c r="T21" s="157">
        <v>100</v>
      </c>
      <c r="U21" s="131" t="s">
        <v>255</v>
      </c>
      <c r="V21" s="132"/>
      <c r="W21" s="132"/>
    </row>
    <row r="22" spans="1:23" s="1" customFormat="1" ht="24" customHeight="1">
      <c r="A22" s="34" t="s">
        <v>158</v>
      </c>
      <c r="B22" s="60" t="s">
        <v>216</v>
      </c>
      <c r="C22" s="66" t="s">
        <v>174</v>
      </c>
      <c r="D22" s="62"/>
      <c r="E22" s="9"/>
      <c r="F22" s="13">
        <v>18</v>
      </c>
      <c r="G22" s="10"/>
      <c r="H22" s="11">
        <f t="shared" ref="H22" si="7">SUM(D22:G22)</f>
        <v>18</v>
      </c>
      <c r="I22" s="48"/>
      <c r="J22" s="17">
        <f t="shared" ref="J22:J23" si="8">I22+H22</f>
        <v>18</v>
      </c>
      <c r="K22" s="12">
        <v>2</v>
      </c>
      <c r="L22" s="12">
        <v>2</v>
      </c>
      <c r="M22" s="151"/>
      <c r="N22" s="155">
        <v>50</v>
      </c>
      <c r="O22" s="156" t="s">
        <v>34</v>
      </c>
      <c r="P22" s="132">
        <v>50</v>
      </c>
      <c r="Q22" s="131" t="s">
        <v>255</v>
      </c>
      <c r="R22" s="157"/>
      <c r="S22" s="163"/>
      <c r="T22" s="157">
        <v>100</v>
      </c>
      <c r="U22" s="131" t="s">
        <v>255</v>
      </c>
      <c r="V22" s="157"/>
      <c r="W22" s="157"/>
    </row>
    <row r="23" spans="1:23" s="1" customFormat="1" ht="24" customHeight="1">
      <c r="A23" s="34" t="s">
        <v>159</v>
      </c>
      <c r="B23" s="60" t="s">
        <v>210</v>
      </c>
      <c r="C23" s="66" t="s">
        <v>174</v>
      </c>
      <c r="D23" s="62"/>
      <c r="E23" s="9"/>
      <c r="F23" s="13">
        <v>18</v>
      </c>
      <c r="G23" s="10"/>
      <c r="H23" s="11">
        <f t="shared" ref="H23" si="9">SUM(D23:G23)</f>
        <v>18</v>
      </c>
      <c r="I23" s="48"/>
      <c r="J23" s="17">
        <f t="shared" si="8"/>
        <v>18</v>
      </c>
      <c r="K23" s="12">
        <v>1.5</v>
      </c>
      <c r="L23" s="12">
        <v>1.5</v>
      </c>
      <c r="M23" s="151"/>
      <c r="N23" s="155">
        <v>50</v>
      </c>
      <c r="O23" s="156" t="s">
        <v>34</v>
      </c>
      <c r="P23" s="132">
        <v>50</v>
      </c>
      <c r="Q23" s="131" t="s">
        <v>255</v>
      </c>
      <c r="R23" s="157"/>
      <c r="S23" s="163"/>
      <c r="T23" s="157">
        <v>100</v>
      </c>
      <c r="U23" s="131" t="s">
        <v>255</v>
      </c>
      <c r="V23" s="157"/>
      <c r="W23" s="157"/>
    </row>
    <row r="24" spans="1:23" s="1" customFormat="1" ht="22.5" customHeight="1">
      <c r="A24" s="33" t="s">
        <v>160</v>
      </c>
      <c r="B24" s="59" t="s">
        <v>211</v>
      </c>
      <c r="C24" s="65"/>
      <c r="D24" s="8">
        <f t="shared" ref="D24:I24" si="10">SUM(D25:D27)</f>
        <v>0</v>
      </c>
      <c r="E24" s="8">
        <f t="shared" si="10"/>
        <v>0</v>
      </c>
      <c r="F24" s="8">
        <f t="shared" si="10"/>
        <v>54</v>
      </c>
      <c r="G24" s="8">
        <f t="shared" si="10"/>
        <v>0</v>
      </c>
      <c r="H24" s="56">
        <f t="shared" si="10"/>
        <v>54</v>
      </c>
      <c r="I24" s="56">
        <f t="shared" si="10"/>
        <v>0</v>
      </c>
      <c r="J24" s="56">
        <f>I24+H24</f>
        <v>54</v>
      </c>
      <c r="K24" s="95"/>
      <c r="L24" s="58">
        <f>SUM(L25:L27)</f>
        <v>7</v>
      </c>
      <c r="M24" s="150">
        <v>7</v>
      </c>
      <c r="N24" s="159"/>
      <c r="O24" s="159"/>
      <c r="P24" s="160"/>
      <c r="Q24" s="133"/>
      <c r="R24" s="160"/>
      <c r="S24" s="161"/>
      <c r="T24" s="160"/>
      <c r="U24" s="162"/>
      <c r="V24" s="160"/>
      <c r="W24" s="160"/>
    </row>
    <row r="25" spans="1:23" s="1" customFormat="1" ht="24" customHeight="1">
      <c r="A25" s="34" t="s">
        <v>161</v>
      </c>
      <c r="B25" s="60" t="s">
        <v>212</v>
      </c>
      <c r="C25" s="66" t="s">
        <v>174</v>
      </c>
      <c r="D25" s="62"/>
      <c r="E25" s="9"/>
      <c r="F25" s="13">
        <v>18</v>
      </c>
      <c r="G25" s="10"/>
      <c r="H25" s="11">
        <f>SUM(D25:G25)</f>
        <v>18</v>
      </c>
      <c r="I25" s="12"/>
      <c r="J25" s="17">
        <f>I25+H25</f>
        <v>18</v>
      </c>
      <c r="K25" s="12">
        <v>2.5</v>
      </c>
      <c r="L25" s="12">
        <v>2.5</v>
      </c>
      <c r="M25" s="151"/>
      <c r="N25" s="155">
        <v>50</v>
      </c>
      <c r="O25" s="156" t="s">
        <v>34</v>
      </c>
      <c r="P25" s="132">
        <v>50</v>
      </c>
      <c r="Q25" s="131" t="s">
        <v>255</v>
      </c>
      <c r="R25" s="157"/>
      <c r="S25" s="163"/>
      <c r="T25" s="157">
        <v>100</v>
      </c>
      <c r="U25" s="131" t="s">
        <v>255</v>
      </c>
      <c r="V25" s="157"/>
      <c r="W25" s="157"/>
    </row>
    <row r="26" spans="1:23" s="1" customFormat="1" ht="24" customHeight="1">
      <c r="A26" s="34" t="s">
        <v>162</v>
      </c>
      <c r="B26" s="60" t="s">
        <v>213</v>
      </c>
      <c r="C26" s="66" t="s">
        <v>174</v>
      </c>
      <c r="D26" s="62"/>
      <c r="E26" s="9"/>
      <c r="F26" s="13">
        <v>18</v>
      </c>
      <c r="G26" s="10"/>
      <c r="H26" s="11">
        <f t="shared" ref="H26:H27" si="11">SUM(D26:G26)</f>
        <v>18</v>
      </c>
      <c r="I26" s="48"/>
      <c r="J26" s="17">
        <f t="shared" ref="J26:J27" si="12">I26+H26</f>
        <v>18</v>
      </c>
      <c r="K26" s="12">
        <v>2.5</v>
      </c>
      <c r="L26" s="12">
        <v>2.5</v>
      </c>
      <c r="M26" s="151"/>
      <c r="N26" s="155"/>
      <c r="O26" s="156"/>
      <c r="P26" s="132">
        <v>100</v>
      </c>
      <c r="Q26" s="131" t="s">
        <v>255</v>
      </c>
      <c r="R26" s="157"/>
      <c r="S26" s="163"/>
      <c r="T26" s="157">
        <v>100</v>
      </c>
      <c r="U26" s="131" t="s">
        <v>255</v>
      </c>
      <c r="V26" s="157"/>
      <c r="W26" s="157"/>
    </row>
    <row r="27" spans="1:23" s="1" customFormat="1" ht="24" customHeight="1">
      <c r="A27" s="34" t="s">
        <v>163</v>
      </c>
      <c r="B27" s="60" t="s">
        <v>192</v>
      </c>
      <c r="C27" s="66" t="s">
        <v>174</v>
      </c>
      <c r="D27" s="62"/>
      <c r="E27" s="9"/>
      <c r="F27" s="13">
        <v>18</v>
      </c>
      <c r="G27" s="10"/>
      <c r="H27" s="11">
        <f t="shared" si="11"/>
        <v>18</v>
      </c>
      <c r="I27" s="48"/>
      <c r="J27" s="17">
        <f t="shared" si="12"/>
        <v>18</v>
      </c>
      <c r="K27" s="12">
        <v>2</v>
      </c>
      <c r="L27" s="12">
        <v>2</v>
      </c>
      <c r="M27" s="151"/>
      <c r="N27" s="164">
        <v>100</v>
      </c>
      <c r="O27" s="156" t="s">
        <v>34</v>
      </c>
      <c r="P27" s="157"/>
      <c r="Q27" s="131"/>
      <c r="R27" s="157"/>
      <c r="S27" s="163"/>
      <c r="T27" s="157">
        <v>100</v>
      </c>
      <c r="U27" s="131" t="s">
        <v>255</v>
      </c>
      <c r="V27" s="157"/>
      <c r="W27" s="157"/>
    </row>
    <row r="28" spans="1:23" s="1" customFormat="1" ht="22.5" customHeight="1">
      <c r="A28" s="33" t="s">
        <v>80</v>
      </c>
      <c r="B28" s="59" t="s">
        <v>222</v>
      </c>
      <c r="C28" s="67"/>
      <c r="D28" s="8">
        <f t="shared" ref="D28:I28" si="13">SUM(D29:D29)</f>
        <v>0</v>
      </c>
      <c r="E28" s="8">
        <f t="shared" si="13"/>
        <v>0</v>
      </c>
      <c r="F28" s="8">
        <f t="shared" si="13"/>
        <v>18</v>
      </c>
      <c r="G28" s="8">
        <f t="shared" si="13"/>
        <v>0</v>
      </c>
      <c r="H28" s="56">
        <f t="shared" si="13"/>
        <v>18</v>
      </c>
      <c r="I28" s="56">
        <f t="shared" si="13"/>
        <v>0</v>
      </c>
      <c r="J28" s="56">
        <f>I28+H28</f>
        <v>18</v>
      </c>
      <c r="K28" s="95"/>
      <c r="L28" s="58">
        <f>SUM(L29:L29)</f>
        <v>2</v>
      </c>
      <c r="M28" s="150"/>
      <c r="N28" s="159"/>
      <c r="O28" s="159"/>
      <c r="P28" s="160"/>
      <c r="Q28" s="133"/>
      <c r="R28" s="160"/>
      <c r="S28" s="161"/>
      <c r="T28" s="160"/>
      <c r="U28" s="162"/>
      <c r="V28" s="160"/>
      <c r="W28" s="160"/>
    </row>
    <row r="29" spans="1:23" s="1" customFormat="1" ht="24" customHeight="1">
      <c r="A29" s="34" t="s">
        <v>81</v>
      </c>
      <c r="B29" s="60" t="s">
        <v>175</v>
      </c>
      <c r="C29" s="66" t="s">
        <v>174</v>
      </c>
      <c r="D29" s="62"/>
      <c r="E29" s="9"/>
      <c r="F29" s="9">
        <v>18</v>
      </c>
      <c r="G29" s="10"/>
      <c r="H29" s="11">
        <f>SUM(D29:G29)</f>
        <v>18</v>
      </c>
      <c r="I29" s="48"/>
      <c r="J29" s="17">
        <f>I29+H29</f>
        <v>18</v>
      </c>
      <c r="K29" s="12">
        <v>2</v>
      </c>
      <c r="L29" s="12">
        <v>2</v>
      </c>
      <c r="M29" s="151"/>
      <c r="N29" s="164">
        <v>100</v>
      </c>
      <c r="O29" s="156" t="s">
        <v>34</v>
      </c>
      <c r="P29" s="132"/>
      <c r="Q29" s="131"/>
      <c r="R29" s="157"/>
      <c r="S29" s="163"/>
      <c r="T29" s="157">
        <v>100</v>
      </c>
      <c r="U29" s="131" t="s">
        <v>255</v>
      </c>
      <c r="V29" s="157"/>
      <c r="W29" s="157"/>
    </row>
    <row r="30" spans="1:23" s="88" customFormat="1" ht="39" customHeight="1">
      <c r="A30" s="33" t="s">
        <v>82</v>
      </c>
      <c r="B30" s="59" t="s">
        <v>289</v>
      </c>
      <c r="C30" s="67"/>
      <c r="D30" s="97">
        <f t="shared" ref="D30:I30" si="14">SUM(D31:D39)</f>
        <v>0</v>
      </c>
      <c r="E30" s="97">
        <f t="shared" si="14"/>
        <v>0</v>
      </c>
      <c r="F30" s="97">
        <f t="shared" si="14"/>
        <v>162</v>
      </c>
      <c r="G30" s="97">
        <f t="shared" si="14"/>
        <v>0</v>
      </c>
      <c r="H30" s="98">
        <f t="shared" si="14"/>
        <v>162</v>
      </c>
      <c r="I30" s="98">
        <f t="shared" si="14"/>
        <v>0</v>
      </c>
      <c r="J30" s="98">
        <f>I30+H30</f>
        <v>162</v>
      </c>
      <c r="K30" s="99"/>
      <c r="L30" s="204">
        <v>3</v>
      </c>
      <c r="M30" s="205"/>
      <c r="N30" s="206"/>
      <c r="O30" s="206"/>
      <c r="P30" s="167"/>
      <c r="Q30" s="207"/>
      <c r="R30" s="167"/>
      <c r="S30" s="134"/>
      <c r="T30" s="167"/>
      <c r="U30" s="208"/>
      <c r="V30" s="167"/>
      <c r="W30" s="167"/>
    </row>
    <row r="31" spans="1:23" s="88" customFormat="1" ht="24" customHeight="1">
      <c r="A31" s="34" t="s">
        <v>83</v>
      </c>
      <c r="B31" s="209" t="s">
        <v>183</v>
      </c>
      <c r="C31" s="210" t="s">
        <v>185</v>
      </c>
      <c r="D31" s="63"/>
      <c r="E31" s="13"/>
      <c r="F31" s="13">
        <v>18</v>
      </c>
      <c r="G31" s="102"/>
      <c r="H31" s="100">
        <f t="shared" ref="H31" si="15">SUM(D31:G31)</f>
        <v>18</v>
      </c>
      <c r="I31" s="48"/>
      <c r="J31" s="101">
        <f t="shared" ref="J31" si="16">I31+H31</f>
        <v>18</v>
      </c>
      <c r="K31" s="103">
        <v>1.5</v>
      </c>
      <c r="L31" s="103">
        <v>1.5</v>
      </c>
      <c r="M31" s="211"/>
      <c r="N31" s="155">
        <v>100</v>
      </c>
      <c r="O31" s="156" t="s">
        <v>34</v>
      </c>
      <c r="P31" s="132"/>
      <c r="Q31" s="156"/>
      <c r="R31" s="132"/>
      <c r="S31" s="135"/>
      <c r="T31" s="132">
        <v>100</v>
      </c>
      <c r="U31" s="156" t="s">
        <v>255</v>
      </c>
      <c r="V31" s="132"/>
      <c r="W31" s="132"/>
    </row>
    <row r="32" spans="1:23" s="88" customFormat="1" ht="24" customHeight="1">
      <c r="A32" s="34" t="s">
        <v>84</v>
      </c>
      <c r="B32" s="82" t="s">
        <v>184</v>
      </c>
      <c r="C32" s="210" t="s">
        <v>185</v>
      </c>
      <c r="D32" s="212"/>
      <c r="E32" s="104"/>
      <c r="F32" s="104">
        <v>18</v>
      </c>
      <c r="G32" s="102"/>
      <c r="H32" s="100">
        <f t="shared" ref="H32:H39" si="17">SUM(D32:G32)</f>
        <v>18</v>
      </c>
      <c r="I32" s="57"/>
      <c r="J32" s="101">
        <f t="shared" ref="J32:J39" si="18">I32+H32</f>
        <v>18</v>
      </c>
      <c r="K32" s="103">
        <v>1.5</v>
      </c>
      <c r="L32" s="103">
        <v>1.5</v>
      </c>
      <c r="M32" s="211"/>
      <c r="N32" s="155">
        <v>100</v>
      </c>
      <c r="O32" s="156" t="s">
        <v>34</v>
      </c>
      <c r="P32" s="132"/>
      <c r="Q32" s="156"/>
      <c r="R32" s="132"/>
      <c r="S32" s="135"/>
      <c r="T32" s="132">
        <v>100</v>
      </c>
      <c r="U32" s="156" t="s">
        <v>255</v>
      </c>
      <c r="V32" s="132"/>
      <c r="W32" s="132"/>
    </row>
    <row r="33" spans="1:23" s="88" customFormat="1" ht="24" customHeight="1">
      <c r="A33" s="34" t="s">
        <v>85</v>
      </c>
      <c r="B33" s="82" t="s">
        <v>187</v>
      </c>
      <c r="C33" s="210" t="s">
        <v>185</v>
      </c>
      <c r="D33" s="212"/>
      <c r="E33" s="104"/>
      <c r="F33" s="104">
        <v>18</v>
      </c>
      <c r="G33" s="102"/>
      <c r="H33" s="100">
        <f t="shared" si="17"/>
        <v>18</v>
      </c>
      <c r="I33" s="57"/>
      <c r="J33" s="101">
        <f t="shared" si="18"/>
        <v>18</v>
      </c>
      <c r="K33" s="103">
        <v>1.5</v>
      </c>
      <c r="L33" s="103">
        <v>1.5</v>
      </c>
      <c r="M33" s="211"/>
      <c r="N33" s="155">
        <v>100</v>
      </c>
      <c r="O33" s="156" t="s">
        <v>34</v>
      </c>
      <c r="P33" s="132"/>
      <c r="Q33" s="156"/>
      <c r="R33" s="132"/>
      <c r="S33" s="135"/>
      <c r="T33" s="132">
        <v>100</v>
      </c>
      <c r="U33" s="156" t="s">
        <v>255</v>
      </c>
      <c r="V33" s="132"/>
      <c r="W33" s="132"/>
    </row>
    <row r="34" spans="1:23" s="88" customFormat="1" ht="24" customHeight="1">
      <c r="A34" s="34" t="s">
        <v>164</v>
      </c>
      <c r="B34" s="82" t="s">
        <v>188</v>
      </c>
      <c r="C34" s="84" t="s">
        <v>185</v>
      </c>
      <c r="D34" s="212"/>
      <c r="E34" s="104"/>
      <c r="F34" s="104">
        <v>18</v>
      </c>
      <c r="G34" s="102"/>
      <c r="H34" s="100">
        <f t="shared" si="17"/>
        <v>18</v>
      </c>
      <c r="I34" s="57"/>
      <c r="J34" s="101">
        <f t="shared" si="18"/>
        <v>18</v>
      </c>
      <c r="K34" s="103">
        <v>1.5</v>
      </c>
      <c r="L34" s="103">
        <v>1.5</v>
      </c>
      <c r="M34" s="211"/>
      <c r="N34" s="155">
        <v>100</v>
      </c>
      <c r="O34" s="156" t="s">
        <v>34</v>
      </c>
      <c r="P34" s="132"/>
      <c r="Q34" s="156"/>
      <c r="R34" s="132"/>
      <c r="S34" s="135"/>
      <c r="T34" s="132">
        <v>100</v>
      </c>
      <c r="U34" s="156" t="s">
        <v>255</v>
      </c>
      <c r="V34" s="132"/>
      <c r="W34" s="132"/>
    </row>
    <row r="35" spans="1:23" s="88" customFormat="1" ht="24" customHeight="1">
      <c r="A35" s="34" t="s">
        <v>165</v>
      </c>
      <c r="B35" s="82" t="s">
        <v>189</v>
      </c>
      <c r="C35" s="84" t="s">
        <v>185</v>
      </c>
      <c r="D35" s="63"/>
      <c r="E35" s="13"/>
      <c r="F35" s="104">
        <v>18</v>
      </c>
      <c r="G35" s="47"/>
      <c r="H35" s="100">
        <f t="shared" si="17"/>
        <v>18</v>
      </c>
      <c r="I35" s="57"/>
      <c r="J35" s="101">
        <f t="shared" si="18"/>
        <v>18</v>
      </c>
      <c r="K35" s="103">
        <v>1.5</v>
      </c>
      <c r="L35" s="103">
        <v>1.5</v>
      </c>
      <c r="M35" s="211"/>
      <c r="N35" s="155">
        <v>100</v>
      </c>
      <c r="O35" s="156" t="s">
        <v>34</v>
      </c>
      <c r="P35" s="132"/>
      <c r="Q35" s="156"/>
      <c r="R35" s="132"/>
      <c r="S35" s="135"/>
      <c r="T35" s="132">
        <v>100</v>
      </c>
      <c r="U35" s="156" t="s">
        <v>255</v>
      </c>
      <c r="V35" s="132"/>
      <c r="W35" s="132"/>
    </row>
    <row r="36" spans="1:23" s="88" customFormat="1" ht="24" customHeight="1">
      <c r="A36" s="34" t="s">
        <v>166</v>
      </c>
      <c r="B36" s="85" t="s">
        <v>193</v>
      </c>
      <c r="C36" s="84" t="s">
        <v>185</v>
      </c>
      <c r="D36" s="212"/>
      <c r="E36" s="104"/>
      <c r="F36" s="104">
        <v>18</v>
      </c>
      <c r="G36" s="102"/>
      <c r="H36" s="100">
        <f t="shared" si="17"/>
        <v>18</v>
      </c>
      <c r="I36" s="57"/>
      <c r="J36" s="101">
        <f t="shared" si="18"/>
        <v>18</v>
      </c>
      <c r="K36" s="103">
        <v>1.5</v>
      </c>
      <c r="L36" s="103">
        <v>1.5</v>
      </c>
      <c r="M36" s="211"/>
      <c r="N36" s="155">
        <v>100</v>
      </c>
      <c r="O36" s="156" t="s">
        <v>34</v>
      </c>
      <c r="P36" s="132"/>
      <c r="Q36" s="156"/>
      <c r="R36" s="132"/>
      <c r="S36" s="135"/>
      <c r="T36" s="132">
        <v>100</v>
      </c>
      <c r="U36" s="156" t="s">
        <v>255</v>
      </c>
      <c r="V36" s="132"/>
      <c r="W36" s="132"/>
    </row>
    <row r="37" spans="1:23" s="88" customFormat="1" ht="24" customHeight="1">
      <c r="A37" s="34" t="s">
        <v>167</v>
      </c>
      <c r="B37" s="82" t="s">
        <v>206</v>
      </c>
      <c r="C37" s="210" t="s">
        <v>185</v>
      </c>
      <c r="D37" s="63"/>
      <c r="E37" s="13"/>
      <c r="F37" s="13">
        <v>18</v>
      </c>
      <c r="G37" s="47"/>
      <c r="H37" s="100">
        <f t="shared" si="17"/>
        <v>18</v>
      </c>
      <c r="I37" s="57"/>
      <c r="J37" s="101">
        <f t="shared" si="18"/>
        <v>18</v>
      </c>
      <c r="K37" s="103">
        <v>1.5</v>
      </c>
      <c r="L37" s="103">
        <v>1.5</v>
      </c>
      <c r="M37" s="211"/>
      <c r="N37" s="155">
        <v>100</v>
      </c>
      <c r="O37" s="156" t="s">
        <v>34</v>
      </c>
      <c r="P37" s="132"/>
      <c r="Q37" s="156"/>
      <c r="R37" s="132"/>
      <c r="S37" s="135"/>
      <c r="T37" s="132">
        <v>100</v>
      </c>
      <c r="U37" s="156" t="s">
        <v>255</v>
      </c>
      <c r="V37" s="132"/>
      <c r="W37" s="132"/>
    </row>
    <row r="38" spans="1:23" s="88" customFormat="1" ht="24" customHeight="1">
      <c r="A38" s="34" t="s">
        <v>168</v>
      </c>
      <c r="B38" s="82" t="s">
        <v>220</v>
      </c>
      <c r="C38" s="210" t="s">
        <v>185</v>
      </c>
      <c r="D38" s="63"/>
      <c r="E38" s="13"/>
      <c r="F38" s="13">
        <v>18</v>
      </c>
      <c r="G38" s="47"/>
      <c r="H38" s="100">
        <v>18</v>
      </c>
      <c r="I38" s="48"/>
      <c r="J38" s="101">
        <f>I38+H38</f>
        <v>18</v>
      </c>
      <c r="K38" s="103">
        <v>1.5</v>
      </c>
      <c r="L38" s="103">
        <v>1.5</v>
      </c>
      <c r="M38" s="213"/>
      <c r="N38" s="155">
        <v>100</v>
      </c>
      <c r="O38" s="156" t="s">
        <v>34</v>
      </c>
      <c r="P38" s="132"/>
      <c r="Q38" s="156"/>
      <c r="R38" s="132"/>
      <c r="S38" s="135"/>
      <c r="T38" s="132">
        <v>100</v>
      </c>
      <c r="U38" s="156" t="s">
        <v>255</v>
      </c>
      <c r="V38" s="132"/>
      <c r="W38" s="132"/>
    </row>
    <row r="39" spans="1:23" s="88" customFormat="1" ht="24" customHeight="1">
      <c r="A39" s="34" t="s">
        <v>169</v>
      </c>
      <c r="B39" s="60" t="s">
        <v>196</v>
      </c>
      <c r="C39" s="66" t="s">
        <v>174</v>
      </c>
      <c r="D39" s="63"/>
      <c r="E39" s="13"/>
      <c r="F39" s="13">
        <v>18</v>
      </c>
      <c r="G39" s="47"/>
      <c r="H39" s="100">
        <f t="shared" si="17"/>
        <v>18</v>
      </c>
      <c r="I39" s="48"/>
      <c r="J39" s="101">
        <f t="shared" si="18"/>
        <v>18</v>
      </c>
      <c r="K39" s="103">
        <v>1.5</v>
      </c>
      <c r="L39" s="103">
        <v>1.5</v>
      </c>
      <c r="M39" s="213"/>
      <c r="N39" s="155">
        <v>100</v>
      </c>
      <c r="O39" s="156" t="s">
        <v>34</v>
      </c>
      <c r="P39" s="132"/>
      <c r="Q39" s="156"/>
      <c r="R39" s="132"/>
      <c r="S39" s="135"/>
      <c r="T39" s="132">
        <v>100</v>
      </c>
      <c r="U39" s="156" t="s">
        <v>255</v>
      </c>
      <c r="V39" s="132"/>
      <c r="W39" s="132"/>
    </row>
    <row r="40" spans="1:23" s="88" customFormat="1" ht="22.5" customHeight="1">
      <c r="A40" s="33" t="s">
        <v>171</v>
      </c>
      <c r="B40" s="59" t="s">
        <v>0</v>
      </c>
      <c r="C40" s="67"/>
      <c r="D40" s="97">
        <f t="shared" ref="D40:I40" si="19">SUM(D41:D41)</f>
        <v>0</v>
      </c>
      <c r="E40" s="97">
        <f t="shared" si="19"/>
        <v>0</v>
      </c>
      <c r="F40" s="97">
        <f t="shared" si="19"/>
        <v>0</v>
      </c>
      <c r="G40" s="97">
        <f t="shared" si="19"/>
        <v>0</v>
      </c>
      <c r="H40" s="98">
        <f t="shared" si="19"/>
        <v>0</v>
      </c>
      <c r="I40" s="98">
        <f t="shared" si="19"/>
        <v>0</v>
      </c>
      <c r="J40" s="98">
        <f>I40+H40</f>
        <v>0</v>
      </c>
      <c r="K40" s="99"/>
      <c r="L40" s="204">
        <f>SUM(L41:L41)</f>
        <v>2</v>
      </c>
      <c r="M40" s="205"/>
      <c r="N40" s="206"/>
      <c r="O40" s="207"/>
      <c r="P40" s="167"/>
      <c r="Q40" s="207"/>
      <c r="R40" s="167"/>
      <c r="S40" s="134"/>
      <c r="T40" s="167"/>
      <c r="U40" s="207"/>
      <c r="V40" s="167"/>
      <c r="W40" s="167"/>
    </row>
    <row r="41" spans="1:23" s="88" customFormat="1" ht="24" customHeight="1">
      <c r="A41" s="34" t="s">
        <v>172</v>
      </c>
      <c r="B41" s="61" t="s">
        <v>230</v>
      </c>
      <c r="C41" s="68" t="s">
        <v>174</v>
      </c>
      <c r="D41" s="212"/>
      <c r="E41" s="104"/>
      <c r="F41" s="104"/>
      <c r="G41" s="102"/>
      <c r="H41" s="100">
        <f>SUM(D41:G41)</f>
        <v>0</v>
      </c>
      <c r="I41" s="48"/>
      <c r="J41" s="101">
        <f>I41+H41</f>
        <v>0</v>
      </c>
      <c r="K41" s="103">
        <v>2</v>
      </c>
      <c r="L41" s="103">
        <v>2</v>
      </c>
      <c r="M41" s="213"/>
      <c r="N41" s="155"/>
      <c r="O41" s="156"/>
      <c r="P41" s="132"/>
      <c r="Q41" s="156"/>
      <c r="R41" s="132">
        <v>100</v>
      </c>
      <c r="S41" s="135" t="s">
        <v>258</v>
      </c>
      <c r="T41" s="132"/>
      <c r="U41" s="156"/>
      <c r="V41" s="132">
        <v>100</v>
      </c>
      <c r="W41" s="132" t="s">
        <v>258</v>
      </c>
    </row>
    <row r="42" spans="1:23" s="216" customFormat="1" ht="15.75" customHeight="1">
      <c r="A42" s="214"/>
      <c r="B42" s="110" t="s">
        <v>12</v>
      </c>
      <c r="C42" s="111"/>
      <c r="D42" s="112">
        <f t="shared" ref="D42:J42" si="20">D40+D30+D28+D24+D20+D14</f>
        <v>90</v>
      </c>
      <c r="E42" s="105">
        <f t="shared" si="20"/>
        <v>0</v>
      </c>
      <c r="F42" s="105">
        <f t="shared" si="20"/>
        <v>288</v>
      </c>
      <c r="G42" s="106">
        <f t="shared" si="20"/>
        <v>0</v>
      </c>
      <c r="H42" s="107">
        <f t="shared" si="20"/>
        <v>378</v>
      </c>
      <c r="I42" s="108">
        <f t="shared" si="20"/>
        <v>0</v>
      </c>
      <c r="J42" s="108">
        <f t="shared" si="20"/>
        <v>378</v>
      </c>
      <c r="K42" s="108">
        <f>L42</f>
        <v>30</v>
      </c>
      <c r="L42" s="108">
        <f>L40+L30+L28+L24+L20+L14</f>
        <v>30</v>
      </c>
      <c r="M42" s="215"/>
      <c r="N42" s="78"/>
      <c r="O42" s="78"/>
      <c r="P42" s="78"/>
      <c r="Q42" s="78"/>
      <c r="R42" s="78"/>
      <c r="S42" s="79"/>
      <c r="T42" s="78"/>
      <c r="U42" s="78"/>
      <c r="V42" s="78"/>
      <c r="W42" s="78"/>
    </row>
    <row r="43" spans="1:23" s="109" customFormat="1">
      <c r="B43" s="121" t="s">
        <v>235</v>
      </c>
      <c r="C43" s="122"/>
      <c r="D43" s="112">
        <f>D30+D28+D24+D20+D14</f>
        <v>90</v>
      </c>
      <c r="E43" s="105"/>
      <c r="F43" s="105">
        <f>F40+F39+F38+F28+F24+F20+F14</f>
        <v>162</v>
      </c>
      <c r="G43" s="106"/>
      <c r="H43" s="107">
        <f>SUM(D43:G43)</f>
        <v>252</v>
      </c>
      <c r="I43" s="123"/>
      <c r="J43" s="108">
        <f>H43</f>
        <v>252</v>
      </c>
    </row>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41 C21:C23 C15:C19 C29 C25:C27 C34:C36 C39">
      <formula1>"Obligatoire,Optionnel"</formula1>
    </dataValidation>
  </dataValidations>
  <printOptions horizontalCentered="1"/>
  <pageMargins left="0" right="0" top="0.35433070866141736" bottom="0.35433070866141736" header="0.31496062992125984" footer="0.11811023622047245"/>
  <pageSetup paperSize="8" scale="80" orientation="landscape" r:id="rId1"/>
  <headerFooter>
    <oddHeader>&amp;L&amp;G&amp;R&amp;8Direction de l'Offre de Formation
Réglementation et pilotage opérationnel</oddHeader>
    <oddFooter>&amp;R&amp;6&amp;Z&amp;F</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110" zoomScaleNormal="110" zoomScalePageLayoutView="110" workbookViewId="0">
      <selection activeCell="A29" sqref="A29:XFD42"/>
    </sheetView>
  </sheetViews>
  <sheetFormatPr baseColWidth="10" defaultColWidth="10.85546875" defaultRowHeight="13.5"/>
  <cols>
    <col min="1" max="1" width="8.7109375" style="3" customWidth="1"/>
    <col min="2" max="2" width="31.7109375" style="3" customWidth="1"/>
    <col min="3" max="3" width="10.85546875" style="3" customWidth="1"/>
    <col min="4" max="4" width="7" style="3" customWidth="1"/>
    <col min="5" max="5" width="8.140625" style="3" customWidth="1"/>
    <col min="6" max="6" width="6.140625" style="3" customWidth="1"/>
    <col min="7" max="7" width="6" style="3" customWidth="1"/>
    <col min="8" max="8" width="9.7109375" style="3" customWidth="1"/>
    <col min="9" max="9" width="8.42578125" style="3" customWidth="1"/>
    <col min="10" max="10" width="9.140625" style="3" customWidth="1"/>
    <col min="11" max="11" width="8.140625" style="3" customWidth="1"/>
    <col min="12" max="13" width="8.7109375" style="3" customWidth="1"/>
    <col min="14" max="14" width="5.7109375" style="3" customWidth="1"/>
    <col min="15" max="15" width="13.7109375" style="3" customWidth="1"/>
    <col min="16" max="16" width="5.7109375" style="3" customWidth="1"/>
    <col min="17" max="17" width="10.85546875" style="3"/>
    <col min="18" max="18" width="5.7109375" style="3" customWidth="1"/>
    <col min="19" max="19" width="13.7109375" style="3" customWidth="1"/>
    <col min="20" max="20" width="5.7109375" style="3" customWidth="1"/>
    <col min="21" max="21" width="10.85546875" style="3"/>
    <col min="22" max="22" width="6.7109375" style="3" customWidth="1"/>
    <col min="23" max="23" width="13.7109375" style="3" customWidth="1"/>
    <col min="24" max="16384" width="10.85546875" style="3"/>
  </cols>
  <sheetData>
    <row r="1" spans="1:23" s="39" customFormat="1" ht="20.25" customHeight="1">
      <c r="B1" s="38"/>
      <c r="C1" s="38"/>
      <c r="D1" s="18" t="s">
        <v>33</v>
      </c>
      <c r="E1" s="38"/>
      <c r="F1" s="38"/>
      <c r="G1" s="38"/>
      <c r="H1" s="38"/>
      <c r="I1" s="38"/>
      <c r="J1" s="38"/>
      <c r="K1" s="38"/>
      <c r="L1" s="38"/>
      <c r="M1" s="38"/>
      <c r="N1" s="38"/>
      <c r="O1" s="38"/>
      <c r="P1" s="38"/>
      <c r="Q1" s="38"/>
      <c r="R1" s="38"/>
      <c r="S1" s="38"/>
      <c r="T1" s="38"/>
      <c r="U1" s="49"/>
      <c r="V1" s="49"/>
      <c r="W1" s="49"/>
    </row>
    <row r="2" spans="1:23" s="1" customFormat="1" ht="15.75" customHeight="1">
      <c r="D2" s="18" t="s">
        <v>86</v>
      </c>
      <c r="E2" s="19"/>
      <c r="F2" s="19"/>
      <c r="G2" s="19"/>
      <c r="H2" s="19"/>
      <c r="I2" s="19"/>
      <c r="J2" s="19"/>
      <c r="K2" s="19"/>
      <c r="L2" s="19"/>
      <c r="M2" s="19"/>
      <c r="N2" s="19"/>
      <c r="O2" s="19"/>
      <c r="P2" s="19"/>
      <c r="Q2" s="19"/>
      <c r="R2" s="19"/>
      <c r="S2" s="19"/>
      <c r="T2" s="19"/>
      <c r="U2" s="50"/>
      <c r="V2" s="50"/>
      <c r="W2" s="50"/>
    </row>
    <row r="3" spans="1:23" s="2" customFormat="1" ht="15.75" customHeight="1">
      <c r="D3" s="18" t="s">
        <v>272</v>
      </c>
      <c r="E3" s="20"/>
      <c r="F3" s="20"/>
      <c r="G3" s="20"/>
      <c r="H3" s="20"/>
      <c r="I3" s="20"/>
      <c r="J3" s="20"/>
      <c r="K3" s="20"/>
      <c r="L3" s="20"/>
      <c r="M3" s="20"/>
      <c r="N3" s="20"/>
      <c r="O3" s="20"/>
      <c r="P3" s="20"/>
      <c r="Q3" s="20"/>
      <c r="R3" s="20"/>
      <c r="S3" s="20"/>
      <c r="T3" s="20"/>
      <c r="U3" s="51"/>
      <c r="V3" s="51"/>
      <c r="W3" s="51"/>
    </row>
    <row r="4" spans="1:23" ht="15" customHeight="1">
      <c r="A4" s="35" t="s">
        <v>268</v>
      </c>
      <c r="B4" s="36"/>
      <c r="C4" s="154">
        <v>44299</v>
      </c>
      <c r="D4" s="21"/>
      <c r="E4" s="21"/>
      <c r="F4" s="21"/>
      <c r="G4" s="21"/>
      <c r="H4" s="21"/>
      <c r="I4" s="21"/>
      <c r="J4" s="21"/>
      <c r="K4" s="21"/>
      <c r="L4" s="21"/>
      <c r="M4" s="21"/>
      <c r="N4" s="21"/>
      <c r="O4" s="21"/>
      <c r="P4" s="21"/>
      <c r="Q4" s="21"/>
      <c r="R4" s="21"/>
      <c r="S4" s="21"/>
      <c r="T4" s="21"/>
      <c r="U4" s="52"/>
      <c r="V4" s="52"/>
      <c r="W4" s="52"/>
    </row>
    <row r="5" spans="1:23" s="42" customFormat="1" ht="18.75" customHeight="1">
      <c r="A5" s="35" t="s">
        <v>2</v>
      </c>
      <c r="B5" s="36"/>
      <c r="C5" s="116">
        <v>44335</v>
      </c>
      <c r="D5" s="40" t="s">
        <v>96</v>
      </c>
      <c r="E5" s="41"/>
      <c r="F5" s="41"/>
      <c r="G5" s="41"/>
      <c r="H5" s="41"/>
      <c r="I5" s="41"/>
      <c r="J5" s="41"/>
      <c r="K5" s="40"/>
      <c r="L5" s="40"/>
      <c r="M5" s="40"/>
      <c r="N5" s="41"/>
      <c r="O5" s="41"/>
      <c r="P5" s="41"/>
      <c r="Q5" s="41"/>
      <c r="R5" s="41"/>
      <c r="S5" s="41"/>
      <c r="T5" s="41"/>
      <c r="U5" s="53"/>
      <c r="V5" s="53"/>
      <c r="W5" s="53"/>
    </row>
    <row r="6" spans="1:23" s="42" customFormat="1" ht="19.5" customHeight="1">
      <c r="A6" s="6"/>
      <c r="B6" s="5"/>
      <c r="C6" s="5"/>
      <c r="D6" s="40" t="s">
        <v>237</v>
      </c>
      <c r="E6" s="40"/>
      <c r="F6" s="40"/>
      <c r="G6" s="40"/>
      <c r="H6" s="40"/>
      <c r="I6" s="40"/>
      <c r="J6" s="40"/>
      <c r="K6" s="40"/>
      <c r="L6" s="40"/>
      <c r="M6" s="40"/>
      <c r="N6" s="40"/>
      <c r="O6" s="40"/>
      <c r="P6" s="40"/>
      <c r="Q6" s="40"/>
      <c r="R6" s="40"/>
      <c r="S6" s="40"/>
      <c r="T6" s="40"/>
      <c r="U6" s="54"/>
      <c r="V6" s="54"/>
      <c r="W6" s="54"/>
    </row>
    <row r="7" spans="1:23" s="42" customFormat="1" ht="19.5" customHeight="1">
      <c r="A7" s="37" t="s">
        <v>232</v>
      </c>
      <c r="B7" s="4"/>
      <c r="C7" s="37" t="s">
        <v>233</v>
      </c>
      <c r="D7" s="40" t="s">
        <v>239</v>
      </c>
      <c r="E7" s="40"/>
      <c r="F7" s="40"/>
      <c r="G7" s="40"/>
      <c r="H7" s="40"/>
      <c r="I7" s="40"/>
      <c r="J7" s="40"/>
      <c r="K7" s="40"/>
      <c r="L7" s="40"/>
      <c r="M7" s="40"/>
      <c r="N7" s="40"/>
      <c r="O7" s="40"/>
      <c r="P7" s="40"/>
      <c r="Q7" s="40"/>
      <c r="R7" s="40"/>
      <c r="S7" s="40"/>
      <c r="T7" s="40"/>
      <c r="U7" s="54"/>
      <c r="V7" s="54"/>
      <c r="W7" s="54"/>
    </row>
    <row r="8" spans="1:23" s="1" customFormat="1" ht="18.75" customHeight="1">
      <c r="K8" s="5"/>
      <c r="L8" s="5"/>
      <c r="M8" s="5"/>
      <c r="U8" s="55"/>
      <c r="V8" s="55"/>
      <c r="W8" s="55"/>
    </row>
    <row r="9" spans="1:23" s="7" customFormat="1" ht="24.75" customHeight="1">
      <c r="A9" s="183" t="s">
        <v>90</v>
      </c>
      <c r="B9" s="186" t="s">
        <v>234</v>
      </c>
      <c r="C9" s="189" t="s">
        <v>7</v>
      </c>
      <c r="D9" s="27" t="s">
        <v>11</v>
      </c>
      <c r="E9" s="22"/>
      <c r="F9" s="22"/>
      <c r="G9" s="22"/>
      <c r="H9" s="22"/>
      <c r="I9" s="22"/>
      <c r="J9" s="23"/>
      <c r="K9" s="189" t="s">
        <v>92</v>
      </c>
      <c r="L9" s="189" t="s">
        <v>266</v>
      </c>
      <c r="M9" s="189" t="s">
        <v>267</v>
      </c>
      <c r="N9" s="24" t="s">
        <v>8</v>
      </c>
      <c r="O9" s="24"/>
      <c r="P9" s="22"/>
      <c r="Q9" s="22"/>
      <c r="R9" s="22"/>
      <c r="S9" s="22"/>
      <c r="T9" s="22"/>
      <c r="U9" s="22"/>
      <c r="V9" s="22"/>
      <c r="W9" s="22"/>
    </row>
    <row r="10" spans="1:23" s="7" customFormat="1" ht="25.5" customHeight="1">
      <c r="A10" s="184"/>
      <c r="B10" s="187"/>
      <c r="C10" s="190"/>
      <c r="D10" s="27" t="s">
        <v>9</v>
      </c>
      <c r="E10" s="22"/>
      <c r="F10" s="22"/>
      <c r="G10" s="22"/>
      <c r="H10" s="23"/>
      <c r="I10" s="90" t="s">
        <v>91</v>
      </c>
      <c r="J10" s="189" t="s">
        <v>87</v>
      </c>
      <c r="K10" s="190"/>
      <c r="L10" s="190"/>
      <c r="M10" s="195"/>
      <c r="N10" s="24" t="s">
        <v>23</v>
      </c>
      <c r="O10" s="24"/>
      <c r="P10" s="22"/>
      <c r="Q10" s="23"/>
      <c r="R10" s="23"/>
      <c r="S10" s="25"/>
      <c r="T10" s="43" t="s">
        <v>88</v>
      </c>
      <c r="U10" s="24"/>
      <c r="V10" s="26"/>
      <c r="W10" s="26"/>
    </row>
    <row r="11" spans="1:23" s="7" customFormat="1" ht="18.75" customHeight="1">
      <c r="A11" s="184"/>
      <c r="B11" s="187"/>
      <c r="C11" s="190"/>
      <c r="D11" s="192" t="s">
        <v>3</v>
      </c>
      <c r="E11" s="183" t="s">
        <v>4</v>
      </c>
      <c r="F11" s="183" t="s">
        <v>5</v>
      </c>
      <c r="G11" s="198" t="s">
        <v>6</v>
      </c>
      <c r="H11" s="201" t="s">
        <v>13</v>
      </c>
      <c r="I11" s="189" t="s">
        <v>10</v>
      </c>
      <c r="J11" s="190"/>
      <c r="K11" s="190"/>
      <c r="L11" s="190"/>
      <c r="M11" s="195"/>
      <c r="N11" s="27" t="s">
        <v>24</v>
      </c>
      <c r="O11" s="27"/>
      <c r="P11" s="22"/>
      <c r="Q11" s="23"/>
      <c r="R11" s="23"/>
      <c r="S11" s="25"/>
      <c r="T11" s="28" t="s">
        <v>24</v>
      </c>
      <c r="U11" s="27"/>
      <c r="V11" s="22"/>
      <c r="W11" s="22"/>
    </row>
    <row r="12" spans="1:23" s="7" customFormat="1" ht="28.5" customHeight="1">
      <c r="A12" s="184"/>
      <c r="B12" s="187"/>
      <c r="C12" s="190"/>
      <c r="D12" s="193"/>
      <c r="E12" s="184"/>
      <c r="F12" s="184"/>
      <c r="G12" s="199"/>
      <c r="H12" s="202"/>
      <c r="I12" s="190"/>
      <c r="J12" s="190"/>
      <c r="K12" s="190"/>
      <c r="L12" s="190"/>
      <c r="M12" s="195"/>
      <c r="N12" s="29" t="s">
        <v>34</v>
      </c>
      <c r="O12" s="29"/>
      <c r="P12" s="22" t="s">
        <v>25</v>
      </c>
      <c r="Q12" s="23"/>
      <c r="R12" s="44" t="s">
        <v>35</v>
      </c>
      <c r="S12" s="45"/>
      <c r="T12" s="28" t="s">
        <v>89</v>
      </c>
      <c r="U12" s="23"/>
      <c r="V12" s="46" t="s">
        <v>35</v>
      </c>
      <c r="W12" s="22"/>
    </row>
    <row r="13" spans="1:23" s="7" customFormat="1" ht="26.25" customHeight="1">
      <c r="A13" s="185"/>
      <c r="B13" s="188"/>
      <c r="C13" s="191"/>
      <c r="D13" s="194"/>
      <c r="E13" s="185"/>
      <c r="F13" s="185"/>
      <c r="G13" s="200"/>
      <c r="H13" s="203"/>
      <c r="I13" s="191"/>
      <c r="J13" s="191"/>
      <c r="K13" s="191"/>
      <c r="L13" s="191"/>
      <c r="M13" s="196"/>
      <c r="N13" s="146" t="s">
        <v>26</v>
      </c>
      <c r="O13" s="31" t="s">
        <v>27</v>
      </c>
      <c r="P13" s="30" t="s">
        <v>26</v>
      </c>
      <c r="Q13" s="31" t="s">
        <v>27</v>
      </c>
      <c r="R13" s="30" t="s">
        <v>26</v>
      </c>
      <c r="S13" s="31" t="s">
        <v>27</v>
      </c>
      <c r="T13" s="32" t="s">
        <v>26</v>
      </c>
      <c r="U13" s="31" t="s">
        <v>27</v>
      </c>
      <c r="V13" s="30" t="s">
        <v>26</v>
      </c>
      <c r="W13" s="30" t="s">
        <v>27</v>
      </c>
    </row>
    <row r="14" spans="1:23" s="1" customFormat="1" ht="22.5" customHeight="1">
      <c r="A14" s="33" t="s">
        <v>67</v>
      </c>
      <c r="B14" s="59" t="s">
        <v>179</v>
      </c>
      <c r="C14" s="65"/>
      <c r="D14" s="8">
        <f t="shared" ref="D14:I14" si="0">SUM(D15:D18)</f>
        <v>72</v>
      </c>
      <c r="E14" s="8">
        <f t="shared" si="0"/>
        <v>0</v>
      </c>
      <c r="F14" s="8">
        <f t="shared" si="0"/>
        <v>0</v>
      </c>
      <c r="G14" s="8">
        <f t="shared" si="0"/>
        <v>0</v>
      </c>
      <c r="H14" s="56">
        <f t="shared" si="0"/>
        <v>72</v>
      </c>
      <c r="I14" s="56">
        <f t="shared" si="0"/>
        <v>0</v>
      </c>
      <c r="J14" s="56">
        <f>I14+H14</f>
        <v>72</v>
      </c>
      <c r="K14" s="95"/>
      <c r="L14" s="58">
        <f>SUM(L15:L18)</f>
        <v>10</v>
      </c>
      <c r="M14" s="150">
        <v>7</v>
      </c>
      <c r="N14" s="125"/>
      <c r="O14" s="125"/>
      <c r="P14" s="126"/>
      <c r="Q14" s="127"/>
      <c r="R14" s="128"/>
      <c r="S14" s="129"/>
      <c r="T14" s="130"/>
      <c r="U14" s="126"/>
      <c r="V14" s="126"/>
      <c r="W14" s="126"/>
    </row>
    <row r="15" spans="1:23" s="1" customFormat="1" ht="24" customHeight="1">
      <c r="A15" s="34" t="s">
        <v>68</v>
      </c>
      <c r="B15" s="60" t="s">
        <v>201</v>
      </c>
      <c r="C15" s="66" t="s">
        <v>174</v>
      </c>
      <c r="D15" s="63">
        <v>18</v>
      </c>
      <c r="E15" s="13"/>
      <c r="F15" s="13"/>
      <c r="G15" s="47"/>
      <c r="H15" s="11">
        <f t="shared" ref="H15" si="1">SUM(D15:G15)</f>
        <v>18</v>
      </c>
      <c r="I15" s="48"/>
      <c r="J15" s="17">
        <f t="shared" ref="J15:J18" si="2">I15+H15</f>
        <v>18</v>
      </c>
      <c r="K15" s="12">
        <v>2.5</v>
      </c>
      <c r="L15" s="12">
        <v>2.5</v>
      </c>
      <c r="M15" s="151"/>
      <c r="N15" s="155"/>
      <c r="O15" s="156"/>
      <c r="P15" s="157">
        <v>100</v>
      </c>
      <c r="Q15" s="131" t="s">
        <v>255</v>
      </c>
      <c r="R15" s="132"/>
      <c r="S15" s="135"/>
      <c r="T15" s="157">
        <v>100</v>
      </c>
      <c r="U15" s="131" t="s">
        <v>255</v>
      </c>
      <c r="V15" s="157"/>
      <c r="W15" s="157"/>
    </row>
    <row r="16" spans="1:23" s="1" customFormat="1" ht="24" customHeight="1">
      <c r="A16" s="34" t="s">
        <v>69</v>
      </c>
      <c r="B16" s="60" t="s">
        <v>209</v>
      </c>
      <c r="C16" s="66" t="s">
        <v>174</v>
      </c>
      <c r="D16" s="63">
        <v>18</v>
      </c>
      <c r="E16" s="13"/>
      <c r="F16" s="13"/>
      <c r="G16" s="47"/>
      <c r="H16" s="11">
        <f t="shared" ref="H16:H18" si="3">SUM(D16:G16)</f>
        <v>18</v>
      </c>
      <c r="I16" s="48"/>
      <c r="J16" s="17">
        <f t="shared" si="2"/>
        <v>18</v>
      </c>
      <c r="K16" s="12">
        <v>2.5</v>
      </c>
      <c r="L16" s="12">
        <v>2.5</v>
      </c>
      <c r="M16" s="151"/>
      <c r="N16" s="155"/>
      <c r="O16" s="156"/>
      <c r="P16" s="157">
        <v>100</v>
      </c>
      <c r="Q16" s="131" t="s">
        <v>255</v>
      </c>
      <c r="R16" s="132"/>
      <c r="S16" s="135"/>
      <c r="T16" s="157">
        <v>100</v>
      </c>
      <c r="U16" s="131" t="s">
        <v>255</v>
      </c>
      <c r="V16" s="132"/>
      <c r="W16" s="132"/>
    </row>
    <row r="17" spans="1:23" s="1" customFormat="1" ht="24" customHeight="1">
      <c r="A17" s="34" t="s">
        <v>70</v>
      </c>
      <c r="B17" s="60" t="s">
        <v>173</v>
      </c>
      <c r="C17" s="66" t="s">
        <v>174</v>
      </c>
      <c r="D17" s="63">
        <v>18</v>
      </c>
      <c r="E17" s="13"/>
      <c r="F17" s="13"/>
      <c r="G17" s="47"/>
      <c r="H17" s="11">
        <f t="shared" si="3"/>
        <v>18</v>
      </c>
      <c r="I17" s="48"/>
      <c r="J17" s="17">
        <f t="shared" si="2"/>
        <v>18</v>
      </c>
      <c r="K17" s="12">
        <v>2.5</v>
      </c>
      <c r="L17" s="12">
        <v>2.5</v>
      </c>
      <c r="M17" s="151"/>
      <c r="N17" s="155"/>
      <c r="O17" s="156"/>
      <c r="P17" s="157">
        <v>100</v>
      </c>
      <c r="Q17" s="131" t="s">
        <v>255</v>
      </c>
      <c r="R17" s="132"/>
      <c r="S17" s="135"/>
      <c r="T17" s="157">
        <v>100</v>
      </c>
      <c r="U17" s="131" t="s">
        <v>255</v>
      </c>
      <c r="V17" s="132"/>
      <c r="W17" s="132"/>
    </row>
    <row r="18" spans="1:23" s="1" customFormat="1" ht="24" customHeight="1">
      <c r="A18" s="34" t="s">
        <v>71</v>
      </c>
      <c r="B18" s="60" t="s">
        <v>188</v>
      </c>
      <c r="C18" s="66" t="s">
        <v>174</v>
      </c>
      <c r="D18" s="63">
        <v>18</v>
      </c>
      <c r="E18" s="13"/>
      <c r="F18" s="13"/>
      <c r="G18" s="47"/>
      <c r="H18" s="11">
        <f t="shared" si="3"/>
        <v>18</v>
      </c>
      <c r="I18" s="48"/>
      <c r="J18" s="17">
        <f t="shared" si="2"/>
        <v>18</v>
      </c>
      <c r="K18" s="12">
        <v>2.5</v>
      </c>
      <c r="L18" s="12">
        <v>2.5</v>
      </c>
      <c r="M18" s="151"/>
      <c r="N18" s="155"/>
      <c r="O18" s="156"/>
      <c r="P18" s="157">
        <v>100</v>
      </c>
      <c r="Q18" s="131" t="s">
        <v>255</v>
      </c>
      <c r="R18" s="132"/>
      <c r="S18" s="135"/>
      <c r="T18" s="157">
        <v>100</v>
      </c>
      <c r="U18" s="131" t="s">
        <v>255</v>
      </c>
      <c r="V18" s="132"/>
      <c r="W18" s="132"/>
    </row>
    <row r="19" spans="1:23" s="1" customFormat="1" ht="22.5" customHeight="1">
      <c r="A19" s="33" t="s">
        <v>137</v>
      </c>
      <c r="B19" s="59" t="s">
        <v>202</v>
      </c>
      <c r="C19" s="65"/>
      <c r="D19" s="8">
        <f t="shared" ref="D19:I19" si="4">SUM(D20:D22)</f>
        <v>0</v>
      </c>
      <c r="E19" s="8">
        <f t="shared" si="4"/>
        <v>0</v>
      </c>
      <c r="F19" s="8">
        <f t="shared" si="4"/>
        <v>54</v>
      </c>
      <c r="G19" s="8">
        <f t="shared" si="4"/>
        <v>0</v>
      </c>
      <c r="H19" s="56">
        <f t="shared" si="4"/>
        <v>54</v>
      </c>
      <c r="I19" s="56">
        <f t="shared" si="4"/>
        <v>0</v>
      </c>
      <c r="J19" s="56">
        <f>I19+H19</f>
        <v>54</v>
      </c>
      <c r="K19" s="95"/>
      <c r="L19" s="58">
        <f>SUM(L20:L22)</f>
        <v>6</v>
      </c>
      <c r="M19" s="150">
        <v>7</v>
      </c>
      <c r="N19" s="159"/>
      <c r="O19" s="159"/>
      <c r="P19" s="160"/>
      <c r="Q19" s="133"/>
      <c r="R19" s="160"/>
      <c r="S19" s="161"/>
      <c r="T19" s="160"/>
      <c r="U19" s="162"/>
      <c r="V19" s="160"/>
      <c r="W19" s="160"/>
    </row>
    <row r="20" spans="1:23" s="1" customFormat="1" ht="24" customHeight="1">
      <c r="A20" s="34" t="s">
        <v>138</v>
      </c>
      <c r="B20" s="60" t="s">
        <v>203</v>
      </c>
      <c r="C20" s="66" t="s">
        <v>174</v>
      </c>
      <c r="D20" s="62"/>
      <c r="E20" s="9"/>
      <c r="F20" s="13">
        <v>18</v>
      </c>
      <c r="G20" s="10"/>
      <c r="H20" s="11">
        <f>SUM(D20:G20)</f>
        <v>18</v>
      </c>
      <c r="I20" s="12"/>
      <c r="J20" s="17">
        <f>I20+H20</f>
        <v>18</v>
      </c>
      <c r="K20" s="12">
        <v>2</v>
      </c>
      <c r="L20" s="12">
        <v>2</v>
      </c>
      <c r="M20" s="151"/>
      <c r="N20" s="155">
        <v>50</v>
      </c>
      <c r="O20" s="156" t="s">
        <v>34</v>
      </c>
      <c r="P20" s="132">
        <v>50</v>
      </c>
      <c r="Q20" s="131" t="s">
        <v>255</v>
      </c>
      <c r="R20" s="157"/>
      <c r="S20" s="163"/>
      <c r="T20" s="157">
        <v>100</v>
      </c>
      <c r="U20" s="131" t="s">
        <v>255</v>
      </c>
      <c r="V20" s="132"/>
      <c r="W20" s="132"/>
    </row>
    <row r="21" spans="1:23" s="1" customFormat="1" ht="24" customHeight="1">
      <c r="A21" s="34" t="s">
        <v>139</v>
      </c>
      <c r="B21" s="60" t="s">
        <v>216</v>
      </c>
      <c r="C21" s="66" t="s">
        <v>174</v>
      </c>
      <c r="D21" s="62"/>
      <c r="E21" s="9"/>
      <c r="F21" s="13">
        <v>18</v>
      </c>
      <c r="G21" s="10"/>
      <c r="H21" s="11">
        <f t="shared" ref="H21" si="5">SUM(D21:G21)</f>
        <v>18</v>
      </c>
      <c r="I21" s="48"/>
      <c r="J21" s="17">
        <f t="shared" ref="J21:J22" si="6">I21+H21</f>
        <v>18</v>
      </c>
      <c r="K21" s="12">
        <v>2</v>
      </c>
      <c r="L21" s="12">
        <v>2</v>
      </c>
      <c r="M21" s="151"/>
      <c r="N21" s="155">
        <v>50</v>
      </c>
      <c r="O21" s="156" t="s">
        <v>34</v>
      </c>
      <c r="P21" s="132">
        <v>50</v>
      </c>
      <c r="Q21" s="131" t="s">
        <v>255</v>
      </c>
      <c r="R21" s="157"/>
      <c r="S21" s="163"/>
      <c r="T21" s="157">
        <v>100</v>
      </c>
      <c r="U21" s="131" t="s">
        <v>255</v>
      </c>
      <c r="V21" s="157"/>
      <c r="W21" s="157"/>
    </row>
    <row r="22" spans="1:23" s="1" customFormat="1" ht="24" customHeight="1">
      <c r="A22" s="34" t="s">
        <v>140</v>
      </c>
      <c r="B22" s="60" t="s">
        <v>210</v>
      </c>
      <c r="C22" s="66" t="s">
        <v>174</v>
      </c>
      <c r="D22" s="62"/>
      <c r="E22" s="9"/>
      <c r="F22" s="13">
        <v>18</v>
      </c>
      <c r="G22" s="10"/>
      <c r="H22" s="11">
        <f t="shared" ref="H22" si="7">SUM(D22:G22)</f>
        <v>18</v>
      </c>
      <c r="I22" s="48"/>
      <c r="J22" s="17">
        <f t="shared" si="6"/>
        <v>18</v>
      </c>
      <c r="K22" s="12">
        <v>2</v>
      </c>
      <c r="L22" s="12">
        <v>2</v>
      </c>
      <c r="M22" s="151"/>
      <c r="N22" s="155">
        <v>50</v>
      </c>
      <c r="O22" s="156" t="s">
        <v>34</v>
      </c>
      <c r="P22" s="132">
        <v>50</v>
      </c>
      <c r="Q22" s="131" t="s">
        <v>255</v>
      </c>
      <c r="R22" s="157"/>
      <c r="S22" s="163"/>
      <c r="T22" s="157">
        <v>100</v>
      </c>
      <c r="U22" s="131" t="s">
        <v>255</v>
      </c>
      <c r="V22" s="132"/>
      <c r="W22" s="157"/>
    </row>
    <row r="23" spans="1:23" s="1" customFormat="1" ht="22.5" customHeight="1">
      <c r="A23" s="33" t="s">
        <v>141</v>
      </c>
      <c r="B23" s="59" t="s">
        <v>229</v>
      </c>
      <c r="C23" s="65"/>
      <c r="D23" s="8">
        <f t="shared" ref="D23:I23" si="8">SUM(D24:D26)</f>
        <v>36</v>
      </c>
      <c r="E23" s="8">
        <f t="shared" si="8"/>
        <v>0</v>
      </c>
      <c r="F23" s="8">
        <f t="shared" si="8"/>
        <v>18</v>
      </c>
      <c r="G23" s="8">
        <f t="shared" si="8"/>
        <v>0</v>
      </c>
      <c r="H23" s="56">
        <f t="shared" si="8"/>
        <v>54</v>
      </c>
      <c r="I23" s="56">
        <f t="shared" si="8"/>
        <v>0</v>
      </c>
      <c r="J23" s="56">
        <f>I23+H23</f>
        <v>54</v>
      </c>
      <c r="K23" s="96"/>
      <c r="L23" s="58">
        <f>SUM(L24:L26)</f>
        <v>9</v>
      </c>
      <c r="M23" s="150">
        <v>7</v>
      </c>
      <c r="N23" s="159"/>
      <c r="O23" s="159"/>
      <c r="P23" s="160"/>
      <c r="Q23" s="133"/>
      <c r="R23" s="160"/>
      <c r="S23" s="161"/>
      <c r="T23" s="160"/>
      <c r="U23" s="162"/>
      <c r="V23" s="160"/>
      <c r="W23" s="160"/>
    </row>
    <row r="24" spans="1:23" s="1" customFormat="1" ht="24" customHeight="1">
      <c r="A24" s="34" t="s">
        <v>142</v>
      </c>
      <c r="B24" s="61" t="s">
        <v>197</v>
      </c>
      <c r="C24" s="68" t="s">
        <v>174</v>
      </c>
      <c r="D24" s="64">
        <v>18</v>
      </c>
      <c r="E24" s="14"/>
      <c r="F24" s="14"/>
      <c r="G24" s="15"/>
      <c r="H24" s="11">
        <f t="shared" ref="H24:H26" si="9">SUM(D24:G24)</f>
        <v>18</v>
      </c>
      <c r="I24" s="48"/>
      <c r="J24" s="17">
        <f t="shared" ref="J24:J26" si="10">I24+H24</f>
        <v>18</v>
      </c>
      <c r="K24" s="16">
        <v>3</v>
      </c>
      <c r="L24" s="16">
        <v>3</v>
      </c>
      <c r="M24" s="152"/>
      <c r="N24" s="164"/>
      <c r="O24" s="131"/>
      <c r="P24" s="157">
        <v>100</v>
      </c>
      <c r="Q24" s="131" t="s">
        <v>255</v>
      </c>
      <c r="R24" s="157"/>
      <c r="S24" s="163"/>
      <c r="T24" s="157">
        <v>100</v>
      </c>
      <c r="U24" s="131" t="s">
        <v>255</v>
      </c>
      <c r="V24" s="157"/>
      <c r="W24" s="157"/>
    </row>
    <row r="25" spans="1:23" s="1" customFormat="1" ht="24" customHeight="1">
      <c r="A25" s="34" t="s">
        <v>143</v>
      </c>
      <c r="B25" s="61" t="s">
        <v>198</v>
      </c>
      <c r="C25" s="68" t="s">
        <v>174</v>
      </c>
      <c r="D25" s="64">
        <v>18</v>
      </c>
      <c r="E25" s="14"/>
      <c r="F25" s="14"/>
      <c r="G25" s="15"/>
      <c r="H25" s="11">
        <f t="shared" si="9"/>
        <v>18</v>
      </c>
      <c r="I25" s="48"/>
      <c r="J25" s="17">
        <f t="shared" si="10"/>
        <v>18</v>
      </c>
      <c r="K25" s="16">
        <v>3</v>
      </c>
      <c r="L25" s="16">
        <v>3</v>
      </c>
      <c r="M25" s="152"/>
      <c r="N25" s="164"/>
      <c r="O25" s="131"/>
      <c r="P25" s="157">
        <v>100</v>
      </c>
      <c r="Q25" s="131" t="s">
        <v>255</v>
      </c>
      <c r="R25" s="132"/>
      <c r="S25" s="135"/>
      <c r="T25" s="157">
        <v>100</v>
      </c>
      <c r="U25" s="131" t="s">
        <v>255</v>
      </c>
      <c r="V25" s="157"/>
      <c r="W25" s="157"/>
    </row>
    <row r="26" spans="1:23" s="1" customFormat="1" ht="24" customHeight="1">
      <c r="A26" s="34" t="s">
        <v>144</v>
      </c>
      <c r="B26" s="89" t="s">
        <v>199</v>
      </c>
      <c r="C26" s="68" t="s">
        <v>174</v>
      </c>
      <c r="D26" s="62"/>
      <c r="E26" s="9"/>
      <c r="F26" s="9">
        <v>18</v>
      </c>
      <c r="G26" s="15"/>
      <c r="H26" s="11">
        <f t="shared" si="9"/>
        <v>18</v>
      </c>
      <c r="I26" s="48"/>
      <c r="J26" s="17">
        <f t="shared" si="10"/>
        <v>18</v>
      </c>
      <c r="K26" s="16">
        <v>3</v>
      </c>
      <c r="L26" s="16">
        <v>3</v>
      </c>
      <c r="M26" s="152"/>
      <c r="N26" s="155">
        <v>50</v>
      </c>
      <c r="O26" s="156" t="s">
        <v>34</v>
      </c>
      <c r="P26" s="132">
        <v>50</v>
      </c>
      <c r="Q26" s="131" t="s">
        <v>255</v>
      </c>
      <c r="R26" s="132"/>
      <c r="S26" s="135"/>
      <c r="T26" s="157">
        <v>100</v>
      </c>
      <c r="U26" s="131" t="s">
        <v>255</v>
      </c>
      <c r="V26" s="157"/>
      <c r="W26" s="157"/>
    </row>
    <row r="27" spans="1:23" s="1" customFormat="1" ht="22.5" customHeight="1">
      <c r="A27" s="33" t="s">
        <v>72</v>
      </c>
      <c r="B27" s="59" t="s">
        <v>222</v>
      </c>
      <c r="C27" s="65"/>
      <c r="D27" s="8">
        <f t="shared" ref="D27:I27" si="11">SUM(D28:D28)</f>
        <v>0</v>
      </c>
      <c r="E27" s="8">
        <f t="shared" si="11"/>
        <v>0</v>
      </c>
      <c r="F27" s="8">
        <f t="shared" si="11"/>
        <v>18</v>
      </c>
      <c r="G27" s="8">
        <f t="shared" si="11"/>
        <v>0</v>
      </c>
      <c r="H27" s="56">
        <f t="shared" si="11"/>
        <v>18</v>
      </c>
      <c r="I27" s="56">
        <f t="shared" si="11"/>
        <v>0</v>
      </c>
      <c r="J27" s="56">
        <f>I27+H27</f>
        <v>18</v>
      </c>
      <c r="K27" s="95"/>
      <c r="L27" s="58">
        <f>SUM(L28:L28)</f>
        <v>2</v>
      </c>
      <c r="M27" s="150"/>
      <c r="N27" s="159"/>
      <c r="O27" s="159"/>
      <c r="P27" s="160"/>
      <c r="Q27" s="133"/>
      <c r="R27" s="160"/>
      <c r="S27" s="161"/>
      <c r="T27" s="160"/>
      <c r="U27" s="162"/>
      <c r="V27" s="160"/>
      <c r="W27" s="160"/>
    </row>
    <row r="28" spans="1:23" s="1" customFormat="1" ht="24" customHeight="1">
      <c r="A28" s="34" t="s">
        <v>73</v>
      </c>
      <c r="B28" s="60" t="s">
        <v>175</v>
      </c>
      <c r="C28" s="66" t="s">
        <v>174</v>
      </c>
      <c r="D28" s="62"/>
      <c r="E28" s="9"/>
      <c r="F28" s="9">
        <v>18</v>
      </c>
      <c r="G28" s="10"/>
      <c r="H28" s="11">
        <f>SUM(D28:G28)</f>
        <v>18</v>
      </c>
      <c r="I28" s="48"/>
      <c r="J28" s="17">
        <f>I28+H28</f>
        <v>18</v>
      </c>
      <c r="K28" s="12">
        <v>2</v>
      </c>
      <c r="L28" s="12">
        <v>2</v>
      </c>
      <c r="M28" s="151"/>
      <c r="N28" s="155">
        <v>100</v>
      </c>
      <c r="O28" s="156" t="s">
        <v>34</v>
      </c>
      <c r="P28" s="132"/>
      <c r="Q28" s="131"/>
      <c r="R28" s="157"/>
      <c r="S28" s="163"/>
      <c r="T28" s="157">
        <v>100</v>
      </c>
      <c r="U28" s="131" t="s">
        <v>255</v>
      </c>
      <c r="V28" s="157"/>
      <c r="W28" s="157"/>
    </row>
    <row r="29" spans="1:23" s="88" customFormat="1" ht="36.950000000000003" customHeight="1">
      <c r="A29" s="33" t="s">
        <v>145</v>
      </c>
      <c r="B29" s="59" t="s">
        <v>288</v>
      </c>
      <c r="C29" s="67"/>
      <c r="D29" s="97">
        <f>SUM(D30:D39)</f>
        <v>0</v>
      </c>
      <c r="E29" s="97">
        <f>SUM(E30:E39)</f>
        <v>0</v>
      </c>
      <c r="F29" s="97">
        <f>SUM(F30:F39)</f>
        <v>180</v>
      </c>
      <c r="G29" s="97">
        <f>SUM(G30:G39)</f>
        <v>0</v>
      </c>
      <c r="H29" s="98">
        <f>D29+E29+F29+G29</f>
        <v>180</v>
      </c>
      <c r="I29" s="98">
        <f>SUM(I30:I39)</f>
        <v>0</v>
      </c>
      <c r="J29" s="98">
        <f>I29+H29</f>
        <v>180</v>
      </c>
      <c r="K29" s="99"/>
      <c r="L29" s="204">
        <v>3</v>
      </c>
      <c r="M29" s="205"/>
      <c r="N29" s="206"/>
      <c r="O29" s="206"/>
      <c r="P29" s="167"/>
      <c r="Q29" s="207"/>
      <c r="R29" s="167"/>
      <c r="S29" s="134"/>
      <c r="T29" s="167"/>
      <c r="U29" s="208"/>
      <c r="V29" s="167"/>
      <c r="W29" s="167"/>
    </row>
    <row r="30" spans="1:23" s="88" customFormat="1" ht="24" customHeight="1">
      <c r="A30" s="34" t="s">
        <v>146</v>
      </c>
      <c r="B30" s="209" t="s">
        <v>183</v>
      </c>
      <c r="C30" s="210" t="s">
        <v>185</v>
      </c>
      <c r="D30" s="63"/>
      <c r="E30" s="13"/>
      <c r="F30" s="13">
        <v>18</v>
      </c>
      <c r="G30" s="102"/>
      <c r="H30" s="100">
        <f t="shared" ref="H30:H36" si="12">SUM(D30:G30)</f>
        <v>18</v>
      </c>
      <c r="I30" s="48"/>
      <c r="J30" s="101">
        <f t="shared" ref="J30:J36" si="13">I30+H30</f>
        <v>18</v>
      </c>
      <c r="K30" s="103">
        <v>1.5</v>
      </c>
      <c r="L30" s="103">
        <v>1.5</v>
      </c>
      <c r="M30" s="211"/>
      <c r="N30" s="155">
        <v>100</v>
      </c>
      <c r="O30" s="156" t="s">
        <v>34</v>
      </c>
      <c r="P30" s="132"/>
      <c r="Q30" s="156"/>
      <c r="R30" s="132"/>
      <c r="S30" s="135"/>
      <c r="T30" s="132">
        <v>100</v>
      </c>
      <c r="U30" s="156" t="s">
        <v>255</v>
      </c>
      <c r="V30" s="132"/>
      <c r="W30" s="132"/>
    </row>
    <row r="31" spans="1:23" s="88" customFormat="1" ht="24" customHeight="1">
      <c r="A31" s="34" t="s">
        <v>147</v>
      </c>
      <c r="B31" s="82" t="s">
        <v>184</v>
      </c>
      <c r="C31" s="210" t="s">
        <v>185</v>
      </c>
      <c r="D31" s="212"/>
      <c r="E31" s="104"/>
      <c r="F31" s="104">
        <v>18</v>
      </c>
      <c r="G31" s="102"/>
      <c r="H31" s="100">
        <f t="shared" si="12"/>
        <v>18</v>
      </c>
      <c r="I31" s="57"/>
      <c r="J31" s="101">
        <f t="shared" si="13"/>
        <v>18</v>
      </c>
      <c r="K31" s="103">
        <v>1.5</v>
      </c>
      <c r="L31" s="103">
        <v>1.5</v>
      </c>
      <c r="M31" s="211"/>
      <c r="N31" s="155">
        <v>100</v>
      </c>
      <c r="O31" s="156" t="s">
        <v>34</v>
      </c>
      <c r="P31" s="132"/>
      <c r="Q31" s="156"/>
      <c r="R31" s="132"/>
      <c r="S31" s="135"/>
      <c r="T31" s="132">
        <v>100</v>
      </c>
      <c r="U31" s="156" t="s">
        <v>255</v>
      </c>
      <c r="V31" s="132"/>
      <c r="W31" s="132"/>
    </row>
    <row r="32" spans="1:23" s="88" customFormat="1" ht="24" customHeight="1">
      <c r="A32" s="34" t="s">
        <v>148</v>
      </c>
      <c r="B32" s="82" t="s">
        <v>187</v>
      </c>
      <c r="C32" s="210" t="s">
        <v>185</v>
      </c>
      <c r="D32" s="212"/>
      <c r="E32" s="104"/>
      <c r="F32" s="104">
        <v>18</v>
      </c>
      <c r="G32" s="102"/>
      <c r="H32" s="100">
        <f t="shared" si="12"/>
        <v>18</v>
      </c>
      <c r="I32" s="57"/>
      <c r="J32" s="101">
        <f t="shared" si="13"/>
        <v>18</v>
      </c>
      <c r="K32" s="103">
        <v>1.5</v>
      </c>
      <c r="L32" s="103">
        <v>1.5</v>
      </c>
      <c r="M32" s="211"/>
      <c r="N32" s="155">
        <v>100</v>
      </c>
      <c r="O32" s="156" t="s">
        <v>34</v>
      </c>
      <c r="P32" s="132"/>
      <c r="Q32" s="156"/>
      <c r="R32" s="132"/>
      <c r="S32" s="135"/>
      <c r="T32" s="132">
        <v>100</v>
      </c>
      <c r="U32" s="156" t="s">
        <v>255</v>
      </c>
      <c r="V32" s="132"/>
      <c r="W32" s="132"/>
    </row>
    <row r="33" spans="1:23" s="88" customFormat="1" ht="24" customHeight="1">
      <c r="A33" s="34" t="s">
        <v>149</v>
      </c>
      <c r="B33" s="82" t="s">
        <v>188</v>
      </c>
      <c r="C33" s="84" t="s">
        <v>185</v>
      </c>
      <c r="D33" s="212"/>
      <c r="E33" s="104"/>
      <c r="F33" s="104">
        <v>18</v>
      </c>
      <c r="G33" s="102"/>
      <c r="H33" s="100">
        <f t="shared" si="12"/>
        <v>18</v>
      </c>
      <c r="I33" s="57"/>
      <c r="J33" s="101">
        <f t="shared" si="13"/>
        <v>18</v>
      </c>
      <c r="K33" s="103">
        <v>1.5</v>
      </c>
      <c r="L33" s="103">
        <v>1.5</v>
      </c>
      <c r="M33" s="211"/>
      <c r="N33" s="155">
        <v>100</v>
      </c>
      <c r="O33" s="156" t="s">
        <v>34</v>
      </c>
      <c r="P33" s="132"/>
      <c r="Q33" s="156"/>
      <c r="R33" s="132"/>
      <c r="S33" s="135"/>
      <c r="T33" s="132">
        <v>100</v>
      </c>
      <c r="U33" s="156" t="s">
        <v>255</v>
      </c>
      <c r="V33" s="132"/>
      <c r="W33" s="132"/>
    </row>
    <row r="34" spans="1:23" s="88" customFormat="1" ht="24" customHeight="1">
      <c r="A34" s="34" t="s">
        <v>150</v>
      </c>
      <c r="B34" s="82" t="s">
        <v>189</v>
      </c>
      <c r="C34" s="84" t="s">
        <v>185</v>
      </c>
      <c r="D34" s="212"/>
      <c r="E34" s="104"/>
      <c r="F34" s="104">
        <v>18</v>
      </c>
      <c r="G34" s="102"/>
      <c r="H34" s="100">
        <f t="shared" si="12"/>
        <v>18</v>
      </c>
      <c r="I34" s="57"/>
      <c r="J34" s="101">
        <f t="shared" si="13"/>
        <v>18</v>
      </c>
      <c r="K34" s="103">
        <v>1.5</v>
      </c>
      <c r="L34" s="103">
        <v>1.5</v>
      </c>
      <c r="M34" s="211"/>
      <c r="N34" s="155">
        <v>100</v>
      </c>
      <c r="O34" s="156" t="s">
        <v>34</v>
      </c>
      <c r="P34" s="132"/>
      <c r="Q34" s="156"/>
      <c r="R34" s="132"/>
      <c r="S34" s="135"/>
      <c r="T34" s="132">
        <v>100</v>
      </c>
      <c r="U34" s="156" t="s">
        <v>255</v>
      </c>
      <c r="V34" s="132"/>
      <c r="W34" s="132"/>
    </row>
    <row r="35" spans="1:23" s="88" customFormat="1" ht="24" customHeight="1">
      <c r="A35" s="34" t="s">
        <v>151</v>
      </c>
      <c r="B35" s="85" t="s">
        <v>192</v>
      </c>
      <c r="C35" s="84" t="s">
        <v>185</v>
      </c>
      <c r="D35" s="63"/>
      <c r="E35" s="13"/>
      <c r="F35" s="104">
        <v>18</v>
      </c>
      <c r="G35" s="47"/>
      <c r="H35" s="100">
        <f t="shared" si="12"/>
        <v>18</v>
      </c>
      <c r="I35" s="57"/>
      <c r="J35" s="101">
        <f t="shared" si="13"/>
        <v>18</v>
      </c>
      <c r="K35" s="103">
        <v>1.5</v>
      </c>
      <c r="L35" s="103">
        <v>1.5</v>
      </c>
      <c r="M35" s="211"/>
      <c r="N35" s="155">
        <v>100</v>
      </c>
      <c r="O35" s="156" t="s">
        <v>34</v>
      </c>
      <c r="P35" s="132"/>
      <c r="Q35" s="156"/>
      <c r="R35" s="132"/>
      <c r="S35" s="135"/>
      <c r="T35" s="132">
        <v>100</v>
      </c>
      <c r="U35" s="156" t="s">
        <v>255</v>
      </c>
      <c r="V35" s="132"/>
      <c r="W35" s="132"/>
    </row>
    <row r="36" spans="1:23" s="88" customFormat="1" ht="24" customHeight="1">
      <c r="A36" s="34" t="s">
        <v>152</v>
      </c>
      <c r="B36" s="85" t="s">
        <v>193</v>
      </c>
      <c r="C36" s="210" t="s">
        <v>185</v>
      </c>
      <c r="D36" s="63"/>
      <c r="E36" s="13"/>
      <c r="F36" s="13">
        <v>18</v>
      </c>
      <c r="G36" s="47"/>
      <c r="H36" s="100">
        <f t="shared" si="12"/>
        <v>18</v>
      </c>
      <c r="I36" s="57"/>
      <c r="J36" s="101">
        <f t="shared" si="13"/>
        <v>18</v>
      </c>
      <c r="K36" s="103">
        <v>1.5</v>
      </c>
      <c r="L36" s="103">
        <v>1.5</v>
      </c>
      <c r="M36" s="211"/>
      <c r="N36" s="155">
        <v>100</v>
      </c>
      <c r="O36" s="156" t="s">
        <v>34</v>
      </c>
      <c r="P36" s="132"/>
      <c r="Q36" s="156"/>
      <c r="R36" s="132"/>
      <c r="S36" s="135"/>
      <c r="T36" s="132">
        <v>100</v>
      </c>
      <c r="U36" s="156" t="s">
        <v>255</v>
      </c>
      <c r="V36" s="132"/>
      <c r="W36" s="132"/>
    </row>
    <row r="37" spans="1:23" s="88" customFormat="1" ht="24" customHeight="1">
      <c r="A37" s="34" t="s">
        <v>153</v>
      </c>
      <c r="B37" s="82" t="s">
        <v>206</v>
      </c>
      <c r="C37" s="210" t="s">
        <v>185</v>
      </c>
      <c r="D37" s="63"/>
      <c r="E37" s="13"/>
      <c r="F37" s="13">
        <v>18</v>
      </c>
      <c r="G37" s="47"/>
      <c r="H37" s="100">
        <f t="shared" ref="H37" si="14">SUM(D37:G37)</f>
        <v>18</v>
      </c>
      <c r="I37" s="57"/>
      <c r="J37" s="101">
        <f t="shared" ref="J37" si="15">I37+H37</f>
        <v>18</v>
      </c>
      <c r="K37" s="103">
        <v>1.5</v>
      </c>
      <c r="L37" s="103">
        <v>1.5</v>
      </c>
      <c r="M37" s="211"/>
      <c r="N37" s="155">
        <v>100</v>
      </c>
      <c r="O37" s="156" t="s">
        <v>34</v>
      </c>
      <c r="P37" s="132"/>
      <c r="Q37" s="156"/>
      <c r="R37" s="132"/>
      <c r="S37" s="135"/>
      <c r="T37" s="132">
        <v>100</v>
      </c>
      <c r="U37" s="156" t="s">
        <v>255</v>
      </c>
      <c r="V37" s="132"/>
      <c r="W37" s="132"/>
    </row>
    <row r="38" spans="1:23" s="88" customFormat="1" ht="24" customHeight="1">
      <c r="A38" s="34" t="s">
        <v>154</v>
      </c>
      <c r="B38" s="82" t="s">
        <v>220</v>
      </c>
      <c r="C38" s="210" t="s">
        <v>185</v>
      </c>
      <c r="D38" s="63"/>
      <c r="E38" s="13"/>
      <c r="F38" s="13">
        <v>18</v>
      </c>
      <c r="G38" s="47"/>
      <c r="H38" s="100">
        <v>18</v>
      </c>
      <c r="I38" s="48"/>
      <c r="J38" s="101">
        <f>I38+H38</f>
        <v>18</v>
      </c>
      <c r="K38" s="103">
        <v>1.5</v>
      </c>
      <c r="L38" s="103">
        <v>1.5</v>
      </c>
      <c r="M38" s="213"/>
      <c r="N38" s="155">
        <v>100</v>
      </c>
      <c r="O38" s="156" t="s">
        <v>34</v>
      </c>
      <c r="P38" s="132"/>
      <c r="Q38" s="156"/>
      <c r="R38" s="132"/>
      <c r="S38" s="135"/>
      <c r="T38" s="132">
        <v>100</v>
      </c>
      <c r="U38" s="156" t="s">
        <v>255</v>
      </c>
      <c r="V38" s="132"/>
      <c r="W38" s="132"/>
    </row>
    <row r="39" spans="1:23" s="88" customFormat="1" ht="24" customHeight="1">
      <c r="A39" s="34" t="s">
        <v>155</v>
      </c>
      <c r="B39" s="60" t="s">
        <v>196</v>
      </c>
      <c r="C39" s="66" t="s">
        <v>174</v>
      </c>
      <c r="D39" s="63"/>
      <c r="E39" s="13"/>
      <c r="F39" s="13">
        <v>18</v>
      </c>
      <c r="G39" s="47"/>
      <c r="H39" s="100">
        <v>18</v>
      </c>
      <c r="I39" s="48"/>
      <c r="J39" s="101">
        <f>I39+H39</f>
        <v>18</v>
      </c>
      <c r="K39" s="103">
        <v>1.5</v>
      </c>
      <c r="L39" s="103">
        <v>1.5</v>
      </c>
      <c r="M39" s="213"/>
      <c r="N39" s="155">
        <v>100</v>
      </c>
      <c r="O39" s="156" t="s">
        <v>34</v>
      </c>
      <c r="P39" s="132"/>
      <c r="Q39" s="156"/>
      <c r="R39" s="132"/>
      <c r="S39" s="135"/>
      <c r="T39" s="132">
        <v>100</v>
      </c>
      <c r="U39" s="156" t="s">
        <v>255</v>
      </c>
      <c r="V39" s="132"/>
      <c r="W39" s="132"/>
    </row>
    <row r="40" spans="1:23" s="216" customFormat="1" ht="15.75" customHeight="1">
      <c r="A40" s="214"/>
      <c r="B40" s="110" t="s">
        <v>12</v>
      </c>
      <c r="C40" s="111"/>
      <c r="D40" s="112">
        <f t="shared" ref="D40:J40" si="16">D29+D27+D23+D19+D14</f>
        <v>108</v>
      </c>
      <c r="E40" s="105">
        <f t="shared" si="16"/>
        <v>0</v>
      </c>
      <c r="F40" s="105">
        <f t="shared" si="16"/>
        <v>270</v>
      </c>
      <c r="G40" s="106">
        <f t="shared" si="16"/>
        <v>0</v>
      </c>
      <c r="H40" s="107">
        <f t="shared" si="16"/>
        <v>378</v>
      </c>
      <c r="I40" s="108">
        <f t="shared" si="16"/>
        <v>0</v>
      </c>
      <c r="J40" s="108">
        <f t="shared" si="16"/>
        <v>378</v>
      </c>
      <c r="K40" s="108">
        <f>L40</f>
        <v>30</v>
      </c>
      <c r="L40" s="108">
        <f>L29+L27+L23+L19+L14</f>
        <v>30</v>
      </c>
      <c r="M40" s="215"/>
      <c r="N40" s="78"/>
      <c r="O40" s="78"/>
      <c r="P40" s="78"/>
      <c r="Q40" s="78"/>
      <c r="R40" s="78"/>
      <c r="S40" s="79"/>
      <c r="T40" s="78"/>
      <c r="U40" s="78"/>
      <c r="V40" s="78"/>
      <c r="W40" s="78"/>
    </row>
    <row r="41" spans="1:23" s="109" customFormat="1">
      <c r="B41" s="121" t="s">
        <v>235</v>
      </c>
      <c r="C41" s="122"/>
      <c r="D41" s="112">
        <f>D29+D27+D23+D19+D14</f>
        <v>108</v>
      </c>
      <c r="E41" s="105"/>
      <c r="F41" s="105">
        <f>F39+F38+F27+F23+F19+F14</f>
        <v>126</v>
      </c>
      <c r="G41" s="106"/>
      <c r="H41" s="107">
        <f>SUM(D41:G41)</f>
        <v>234</v>
      </c>
      <c r="I41" s="123"/>
      <c r="J41" s="108">
        <f>H41</f>
        <v>234</v>
      </c>
    </row>
    <row r="42" spans="1:23" s="109" customFormat="1"/>
  </sheetData>
  <mergeCells count="13">
    <mergeCell ref="M9:M13"/>
    <mergeCell ref="A9:A13"/>
    <mergeCell ref="B9:B13"/>
    <mergeCell ref="C9:C13"/>
    <mergeCell ref="K9:K13"/>
    <mergeCell ref="L9:L13"/>
    <mergeCell ref="J10:J13"/>
    <mergeCell ref="D11:D13"/>
    <mergeCell ref="E11:E13"/>
    <mergeCell ref="F11:F13"/>
    <mergeCell ref="G11:G13"/>
    <mergeCell ref="H11:H13"/>
    <mergeCell ref="I11:I13"/>
  </mergeCells>
  <phoneticPr fontId="19" type="noConversion"/>
  <dataValidations count="1">
    <dataValidation type="list" allowBlank="1" showInputMessage="1" showErrorMessage="1" sqref="C15:C18 C39 C33:C35 C28 C20:C22 C24:C26">
      <formula1>"Obligatoire,Optionnel"</formula1>
    </dataValidation>
  </dataValidations>
  <printOptions horizontalCentered="1"/>
  <pageMargins left="0" right="0" top="0.35433070866141736" bottom="0.35433070866141736" header="0.31496062992125984" footer="0.11811023622047245"/>
  <pageSetup paperSize="8" scale="85" orientation="landscape" r:id="rId1"/>
  <headerFooter>
    <oddHeader>&amp;L&amp;G&amp;R&amp;8Direction de l'Offre de Formation
Réglementation et pilotage opérationnel</oddHeader>
    <oddFooter>&amp;R&amp;6&amp;Z&amp;F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Dispositions particulières</vt:lpstr>
      <vt:lpstr>Mesures transitoires</vt:lpstr>
      <vt:lpstr>L1 - S1</vt:lpstr>
      <vt:lpstr>L1 - S2</vt:lpstr>
      <vt:lpstr>L2 - S3</vt:lpstr>
      <vt:lpstr>L2 - S4</vt:lpstr>
      <vt:lpstr>L3 - S5 parcours théâtre</vt:lpstr>
      <vt:lpstr>L3 - S6 parcours théâtre</vt:lpstr>
      <vt:lpstr>L3 - S5 parcours administration</vt:lpstr>
      <vt:lpstr>L3 - S6 parcours administration</vt:lpstr>
      <vt:lpstr>'Dispositions particulières'!Impression_des_titres</vt:lpstr>
      <vt:lpstr>'L1 - S1'!Impression_des_titres</vt:lpstr>
      <vt:lpstr>'L1 - S2'!Impression_des_titres</vt:lpstr>
      <vt:lpstr>'L2 - S3'!Impression_des_titres</vt:lpstr>
      <vt:lpstr>'L2 - S4'!Impression_des_titres</vt:lpstr>
      <vt:lpstr>'L3 - S5 parcours administration'!Impression_des_titres</vt:lpstr>
      <vt:lpstr>'L3 - S5 parcours théâtre'!Impression_des_titres</vt:lpstr>
      <vt:lpstr>'L3 - S6 parcours administration'!Impression_des_titres</vt:lpstr>
      <vt:lpstr>'L3 - S6 parcours théâtre'!Impression_des_titres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WALTER</dc:creator>
  <cp:lastModifiedBy>formation-ueve</cp:lastModifiedBy>
  <cp:lastPrinted>2020-09-15T11:25:00Z</cp:lastPrinted>
  <dcterms:created xsi:type="dcterms:W3CDTF">2019-04-07T08:35:21Z</dcterms:created>
  <dcterms:modified xsi:type="dcterms:W3CDTF">2021-05-27T14:56:34Z</dcterms:modified>
</cp:coreProperties>
</file>